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tabRatio="852" activeTab="18"/>
  </bookViews>
  <sheets>
    <sheet name="目录" sheetId="33" r:id="rId1"/>
    <sheet name="附表1-1" sheetId="4" r:id="rId2"/>
    <sheet name="附表1-2" sheetId="26" r:id="rId3"/>
    <sheet name="附表1-3" sheetId="5" r:id="rId4"/>
    <sheet name="附表1-4" sheetId="6" r:id="rId5"/>
    <sheet name="附表1-5" sheetId="17" r:id="rId6"/>
    <sheet name="附表1-6" sheetId="18" r:id="rId7"/>
    <sheet name="附表1-7" sheetId="7" r:id="rId8"/>
    <sheet name="附表1-8" sheetId="24" r:id="rId9"/>
    <sheet name="附表1-9" sheetId="9" r:id="rId10"/>
    <sheet name="附表1-10" sheetId="28" r:id="rId11"/>
    <sheet name="附表1-11" sheetId="29" r:id="rId12"/>
    <sheet name="附表1-12" sheetId="11" r:id="rId13"/>
    <sheet name="附表1-13" sheetId="27" r:id="rId14"/>
    <sheet name="附表1-14" sheetId="12" r:id="rId15"/>
    <sheet name="附表1-15" sheetId="30" r:id="rId16"/>
    <sheet name="附表1-16" sheetId="31" r:id="rId17"/>
    <sheet name="附表1-17" sheetId="13" r:id="rId18"/>
    <sheet name="附表1-18" sheetId="14" r:id="rId19"/>
    <sheet name="附表2-1" sheetId="38" r:id="rId20"/>
  </sheets>
  <definedNames>
    <definedName name="_a999923423">#REF!</definedName>
    <definedName name="_a9999323">#REF!</definedName>
    <definedName name="_a999942323">#REF!</definedName>
    <definedName name="_a9999548">#REF!</definedName>
    <definedName name="_a9999555">#REF!</definedName>
    <definedName name="_a99996544">#REF!</definedName>
    <definedName name="_a99999" localSheetId="12">#REF!</definedName>
    <definedName name="_a99999" localSheetId="14">#REF!</definedName>
    <definedName name="_a99999" localSheetId="17">#REF!</definedName>
    <definedName name="_a99999" localSheetId="18">#REF!</definedName>
    <definedName name="_a99999" localSheetId="5">#REF!</definedName>
    <definedName name="_a99999" localSheetId="6">#REF!</definedName>
    <definedName name="_a99999" localSheetId="7">#REF!</definedName>
    <definedName name="_a99999" localSheetId="9">#REF!</definedName>
    <definedName name="_a99999">#REF!</definedName>
    <definedName name="_a999991" localSheetId="18">#REF!</definedName>
    <definedName name="_a999991" localSheetId="5">#REF!</definedName>
    <definedName name="_a999991" localSheetId="6">#REF!</definedName>
    <definedName name="_a999991">#REF!</definedName>
    <definedName name="_a999991145">#REF!</definedName>
    <definedName name="_a99999222" localSheetId="6">#REF!</definedName>
    <definedName name="_a99999222">#REF!</definedName>
    <definedName name="_a99999234234">#REF!</definedName>
    <definedName name="_a999995" localSheetId="5">#REF!</definedName>
    <definedName name="_a999995" localSheetId="6">#REF!</definedName>
    <definedName name="_a999995">#REF!</definedName>
    <definedName name="_a999996" localSheetId="5">#REF!</definedName>
    <definedName name="_a999996" localSheetId="6">#REF!</definedName>
    <definedName name="_a999996">#REF!</definedName>
    <definedName name="_a999999999">#REF!</definedName>
    <definedName name="_xlnm._FilterDatabase" localSheetId="14" hidden="1">'附表1-14'!$A$4:$AA$8</definedName>
    <definedName name="_xlnm._FilterDatabase" localSheetId="18" hidden="1">'附表1-18'!$A$4:$AA$8</definedName>
    <definedName name="_xlnm._FilterDatabase" localSheetId="3" hidden="1">'附表1-3'!$A$4:$AA$8</definedName>
    <definedName name="_xlnm._FilterDatabase" localSheetId="5" hidden="1">'附表1-5'!$A$4:$AB$11</definedName>
    <definedName name="_xlnm._FilterDatabase" localSheetId="9" hidden="1">'附表1-9'!$A$4:$AA$8</definedName>
    <definedName name="_Order1" hidden="1">255</definedName>
    <definedName name="_Order2" hidden="1">255</definedName>
    <definedName name="Database" localSheetId="12" hidden="1">#REF!</definedName>
    <definedName name="Database" localSheetId="14" hidden="1">#REF!</definedName>
    <definedName name="Database" localSheetId="17" hidden="1">#REF!</definedName>
    <definedName name="Database" localSheetId="18" hidden="1">#REF!</definedName>
    <definedName name="Database" localSheetId="5" hidden="1">#REF!</definedName>
    <definedName name="Database" localSheetId="6" hidden="1">#REF!</definedName>
    <definedName name="Database" localSheetId="7" hidden="1">#REF!</definedName>
    <definedName name="Database" localSheetId="9" hidden="1">#REF!</definedName>
    <definedName name="Database" hidden="1">#REF!</definedName>
    <definedName name="_xlnm.Print_Area" localSheetId="14">'附表1-14'!$A:$C</definedName>
    <definedName name="_xlnm.Print_Area" localSheetId="18">'附表1-18'!$A:$C</definedName>
    <definedName name="_xlnm.Print_Area" localSheetId="3">'附表1-3'!$A:$C</definedName>
    <definedName name="_xlnm.Print_Area" localSheetId="5">'附表1-5'!$A:$D</definedName>
    <definedName name="_xlnm.Print_Area" localSheetId="6">'附表1-6'!$A$1:$A$4</definedName>
    <definedName name="_xlnm.Print_Area" localSheetId="9">'附表1-9'!$A:$C</definedName>
    <definedName name="_xlnm.Print_Titles" localSheetId="12">'附表1-12'!$4:$4</definedName>
    <definedName name="_xlnm.Print_Titles" localSheetId="14">'附表1-14'!$4:$4</definedName>
    <definedName name="_xlnm.Print_Titles" localSheetId="17">'附表1-17'!$4:$4</definedName>
    <definedName name="_xlnm.Print_Titles" localSheetId="18">'附表1-18'!$4:$4</definedName>
    <definedName name="_xlnm.Print_Titles" localSheetId="3">'附表1-3'!$4:$4</definedName>
    <definedName name="_xlnm.Print_Titles" localSheetId="4">'附表1-4'!$4:$4</definedName>
    <definedName name="_xlnm.Print_Titles" localSheetId="5">'附表1-5'!$4:$4</definedName>
    <definedName name="_xlnm.Print_Titles" localSheetId="7">'附表1-7'!$4:$4</definedName>
    <definedName name="_xlnm.Print_Titles" localSheetId="9">'附表1-9'!$4:$4</definedName>
    <definedName name="wrn.月报打印." localSheetId="1" hidden="1">{#N/A,#N/A,FALSE,"p9";#N/A,#N/A,FALSE,"p1";#N/A,#N/A,FALSE,"p2";#N/A,#N/A,FALSE,"p3";#N/A,#N/A,FALSE,"p4";#N/A,#N/A,FALSE,"p5";#N/A,#N/A,FALSE,"p6";#N/A,#N/A,FALSE,"p7";#N/A,#N/A,FALSE,"p8"}</definedName>
    <definedName name="wrn.月报打印." localSheetId="6" hidden="1">{#N/A,#N/A,FALSE,"p9";#N/A,#N/A,FALSE,"p1";#N/A,#N/A,FALSE,"p2";#N/A,#N/A,FALSE,"p3";#N/A,#N/A,FALSE,"p4";#N/A,#N/A,FALSE,"p5";#N/A,#N/A,FALSE,"p6";#N/A,#N/A,FALSE,"p7";#N/A,#N/A,FALSE,"p8"}</definedName>
    <definedName name="wrn.月报打印." localSheetId="0" hidden="1">{#N/A,#N/A,FALSE,"p9";#N/A,#N/A,FALSE,"p1";#N/A,#N/A,FALSE,"p2";#N/A,#N/A,FALSE,"p3";#N/A,#N/A,FALSE,"p4";#N/A,#N/A,FALSE,"p5";#N/A,#N/A,FALSE,"p6";#N/A,#N/A,FALSE,"p7";#N/A,#N/A,FALSE,"p8"}</definedName>
    <definedName name="wrn.月报打印." hidden="1">{#N/A,#N/A,FALSE,"p9";#N/A,#N/A,FALSE,"p1";#N/A,#N/A,FALSE,"p2";#N/A,#N/A,FALSE,"p3";#N/A,#N/A,FALSE,"p4";#N/A,#N/A,FALSE,"p5";#N/A,#N/A,FALSE,"p6";#N/A,#N/A,FALSE,"p7";#N/A,#N/A,FALSE,"p8"}</definedName>
    <definedName name="地区名称" localSheetId="1">#REF!</definedName>
    <definedName name="地区名称" localSheetId="12">#REF!</definedName>
    <definedName name="地区名称" localSheetId="14">#REF!</definedName>
    <definedName name="地区名称" localSheetId="17">#REF!</definedName>
    <definedName name="地区名称" localSheetId="18">#REF!</definedName>
    <definedName name="地区名称" localSheetId="5">#REF!</definedName>
    <definedName name="地区名称" localSheetId="6">#REF!</definedName>
    <definedName name="地区名称" localSheetId="7">#REF!</definedName>
    <definedName name="地区名称" localSheetId="9">#REF!</definedName>
    <definedName name="地区名称">#REF!</definedName>
    <definedName name="地区名称1" localSheetId="14">#REF!</definedName>
    <definedName name="地区名称1" localSheetId="17">#REF!</definedName>
    <definedName name="地区名称1" localSheetId="18">#REF!</definedName>
    <definedName name="地区名称1" localSheetId="5">#REF!</definedName>
    <definedName name="地区名称1" localSheetId="6">#REF!</definedName>
    <definedName name="地区名称1">#REF!</definedName>
    <definedName name="地区名称10" localSheetId="5">#REF!</definedName>
    <definedName name="地区名称10" localSheetId="6">#REF!</definedName>
    <definedName name="地区名称10">#REF!</definedName>
    <definedName name="地区名称2" localSheetId="17">#REF!</definedName>
    <definedName name="地区名称2" localSheetId="18">#REF!</definedName>
    <definedName name="地区名称2" localSheetId="5">#REF!</definedName>
    <definedName name="地区名称2" localSheetId="6">#REF!</definedName>
    <definedName name="地区名称2">#REF!</definedName>
    <definedName name="地区名称3" localSheetId="18">#REF!</definedName>
    <definedName name="地区名称3" localSheetId="5">#REF!</definedName>
    <definedName name="地区名称3" localSheetId="6">#REF!</definedName>
    <definedName name="地区名称3">#REF!</definedName>
    <definedName name="地区名称32">#REF!</definedName>
    <definedName name="地区名称432">#REF!</definedName>
    <definedName name="地区名称444" localSheetId="6">#REF!</definedName>
    <definedName name="地区名称444">#REF!</definedName>
    <definedName name="地区名称45234">#REF!</definedName>
    <definedName name="地区名称5" localSheetId="5">#REF!</definedName>
    <definedName name="地区名称5" localSheetId="6">#REF!</definedName>
    <definedName name="地区名称5">#REF!</definedName>
    <definedName name="地区名称55" localSheetId="6">#REF!</definedName>
    <definedName name="地区名称55">#REF!</definedName>
    <definedName name="地区名称6" localSheetId="5">#REF!</definedName>
    <definedName name="地区名称6" localSheetId="6">#REF!</definedName>
    <definedName name="地区名称6">#REF!</definedName>
    <definedName name="地区名称7" localSheetId="5">#REF!</definedName>
    <definedName name="地区名称7" localSheetId="6">#REF!</definedName>
    <definedName name="地区名称7">#REF!</definedName>
    <definedName name="地区名称874">#REF!</definedName>
    <definedName name="地区名称9" localSheetId="5">#REF!</definedName>
    <definedName name="地区名称9" localSheetId="6">#REF!</definedName>
    <definedName name="地区名称9">#REF!</definedName>
    <definedName name="地区明确222" localSheetId="6">#REF!</definedName>
    <definedName name="地区明确222">#REF!</definedName>
    <definedName name="基金" localSheetId="1" hidden="1">{#N/A,#N/A,FALSE,"p9";#N/A,#N/A,FALSE,"p1";#N/A,#N/A,FALSE,"p2";#N/A,#N/A,FALSE,"p3";#N/A,#N/A,FALSE,"p4";#N/A,#N/A,FALSE,"p5";#N/A,#N/A,FALSE,"p6";#N/A,#N/A,FALSE,"p7";#N/A,#N/A,FALSE,"p8"}</definedName>
    <definedName name="基金" localSheetId="6" hidden="1">{#N/A,#N/A,FALSE,"p9";#N/A,#N/A,FALSE,"p1";#N/A,#N/A,FALSE,"p2";#N/A,#N/A,FALSE,"p3";#N/A,#N/A,FALSE,"p4";#N/A,#N/A,FALSE,"p5";#N/A,#N/A,FALSE,"p6";#N/A,#N/A,FALSE,"p7";#N/A,#N/A,FALSE,"p8"}</definedName>
    <definedName name="基金" localSheetId="0" hidden="1">{#N/A,#N/A,FALSE,"p9";#N/A,#N/A,FALSE,"p1";#N/A,#N/A,FALSE,"p2";#N/A,#N/A,FALSE,"p3";#N/A,#N/A,FALSE,"p4";#N/A,#N/A,FALSE,"p5";#N/A,#N/A,FALSE,"p6";#N/A,#N/A,FALSE,"p7";#N/A,#N/A,FALSE,"p8"}</definedName>
    <definedName name="基金" hidden="1">{#N/A,#N/A,FALSE,"p9";#N/A,#N/A,FALSE,"p1";#N/A,#N/A,FALSE,"p2";#N/A,#N/A,FALSE,"p3";#N/A,#N/A,FALSE,"p4";#N/A,#N/A,FALSE,"p5";#N/A,#N/A,FALSE,"p6";#N/A,#N/A,FALSE,"p7";#N/A,#N/A,FALSE,"p8"}</definedName>
    <definedName name="计划1" localSheetId="1" hidden="1">{#N/A,#N/A,FALSE,"p9";#N/A,#N/A,FALSE,"p1";#N/A,#N/A,FALSE,"p2";#N/A,#N/A,FALSE,"p3";#N/A,#N/A,FALSE,"p4";#N/A,#N/A,FALSE,"p5";#N/A,#N/A,FALSE,"p6";#N/A,#N/A,FALSE,"p7";#N/A,#N/A,FALSE,"p8"}</definedName>
    <definedName name="计划1" localSheetId="6" hidden="1">{#N/A,#N/A,FALSE,"p9";#N/A,#N/A,FALSE,"p1";#N/A,#N/A,FALSE,"p2";#N/A,#N/A,FALSE,"p3";#N/A,#N/A,FALSE,"p4";#N/A,#N/A,FALSE,"p5";#N/A,#N/A,FALSE,"p6";#N/A,#N/A,FALSE,"p7";#N/A,#N/A,FALSE,"p8"}</definedName>
    <definedName name="计划1" localSheetId="0" hidden="1">{#N/A,#N/A,FALSE,"p9";#N/A,#N/A,FALSE,"p1";#N/A,#N/A,FALSE,"p2";#N/A,#N/A,FALSE,"p3";#N/A,#N/A,FALSE,"p4";#N/A,#N/A,FALSE,"p5";#N/A,#N/A,FALSE,"p6";#N/A,#N/A,FALSE,"p7";#N/A,#N/A,FALSE,"p8"}</definedName>
    <definedName name="计划1" hidden="1">{#N/A,#N/A,FALSE,"p9";#N/A,#N/A,FALSE,"p1";#N/A,#N/A,FALSE,"p2";#N/A,#N/A,FALSE,"p3";#N/A,#N/A,FALSE,"p4";#N/A,#N/A,FALSE,"p5";#N/A,#N/A,FALSE,"p6";#N/A,#N/A,FALSE,"p7";#N/A,#N/A,FALSE,"p8"}</definedName>
    <definedName name="计划2" localSheetId="0" hidden="1">{#N/A,#N/A,FALSE,"p9";#N/A,#N/A,FALSE,"p1";#N/A,#N/A,FALSE,"p2";#N/A,#N/A,FALSE,"p3";#N/A,#N/A,FALSE,"p4";#N/A,#N/A,FALSE,"p5";#N/A,#N/A,FALSE,"p6";#N/A,#N/A,FALSE,"p7";#N/A,#N/A,FALSE,"p8"}</definedName>
    <definedName name="计划2" hidden="1">{#N/A,#N/A,FALSE,"p9";#N/A,#N/A,FALSE,"p1";#N/A,#N/A,FALSE,"p2";#N/A,#N/A,FALSE,"p3";#N/A,#N/A,FALSE,"p4";#N/A,#N/A,FALSE,"p5";#N/A,#N/A,FALSE,"p6";#N/A,#N/A,FALSE,"p7";#N/A,#N/A,FALSE,"p8"}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<sst xmlns="http://schemas.openxmlformats.org/spreadsheetml/2006/main" count="1279" uniqueCount="783">
  <si>
    <t>目录</t>
  </si>
  <si>
    <t>附表1-1</t>
  </si>
  <si>
    <r>
      <rPr>
        <sz val="11"/>
        <color theme="1"/>
        <rFont val="宋体"/>
        <charset val="134"/>
        <scheme val="minor"/>
      </rPr>
      <t>201</t>
    </r>
    <r>
      <rPr>
        <sz val="11"/>
        <color theme="1"/>
        <rFont val="宋体"/>
        <charset val="134"/>
        <scheme val="minor"/>
      </rPr>
      <t>9</t>
    </r>
    <r>
      <rPr>
        <sz val="11"/>
        <color theme="1"/>
        <rFont val="宋体"/>
        <charset val="134"/>
        <scheme val="minor"/>
      </rPr>
      <t>年高新技术产业开发区一般公共预算收入表</t>
    </r>
  </si>
  <si>
    <t>附表1-2</t>
  </si>
  <si>
    <r>
      <rPr>
        <sz val="11"/>
        <color theme="1"/>
        <rFont val="宋体"/>
        <charset val="134"/>
        <scheme val="minor"/>
      </rPr>
      <t>201</t>
    </r>
    <r>
      <rPr>
        <sz val="11"/>
        <color theme="1"/>
        <rFont val="宋体"/>
        <charset val="134"/>
        <scheme val="minor"/>
      </rPr>
      <t>9</t>
    </r>
    <r>
      <rPr>
        <sz val="11"/>
        <color theme="1"/>
        <rFont val="宋体"/>
        <charset val="134"/>
        <scheme val="minor"/>
      </rPr>
      <t>年高新技术产业开发区一般公共预算支出表</t>
    </r>
  </si>
  <si>
    <t>附表1-3</t>
  </si>
  <si>
    <r>
      <rPr>
        <sz val="11"/>
        <color theme="1"/>
        <rFont val="宋体"/>
        <charset val="134"/>
        <scheme val="minor"/>
      </rPr>
      <t>20</t>
    </r>
    <r>
      <rPr>
        <sz val="11"/>
        <color theme="1"/>
        <rFont val="宋体"/>
        <charset val="134"/>
        <scheme val="minor"/>
      </rPr>
      <t>19</t>
    </r>
    <r>
      <rPr>
        <sz val="11"/>
        <color theme="1"/>
        <rFont val="宋体"/>
        <charset val="134"/>
        <scheme val="minor"/>
      </rPr>
      <t>年高新技术产业开发区一般公共预算本级支出表</t>
    </r>
  </si>
  <si>
    <t>附表1-4</t>
  </si>
  <si>
    <r>
      <rPr>
        <sz val="11"/>
        <color theme="1"/>
        <rFont val="宋体"/>
        <charset val="134"/>
        <scheme val="minor"/>
      </rPr>
      <t>201</t>
    </r>
    <r>
      <rPr>
        <sz val="11"/>
        <color theme="1"/>
        <rFont val="宋体"/>
        <charset val="134"/>
        <scheme val="minor"/>
      </rPr>
      <t>9</t>
    </r>
    <r>
      <rPr>
        <sz val="11"/>
        <color theme="1"/>
        <rFont val="宋体"/>
        <charset val="134"/>
        <scheme val="minor"/>
      </rPr>
      <t>年高新技术产业开发区一般公共预算本级基本支出表</t>
    </r>
  </si>
  <si>
    <t>附表1-5</t>
  </si>
  <si>
    <r>
      <rPr>
        <sz val="11"/>
        <color theme="1"/>
        <rFont val="宋体"/>
        <charset val="134"/>
        <scheme val="minor"/>
      </rPr>
      <t>201</t>
    </r>
    <r>
      <rPr>
        <sz val="11"/>
        <color theme="1"/>
        <rFont val="宋体"/>
        <charset val="134"/>
        <scheme val="minor"/>
      </rPr>
      <t>9</t>
    </r>
    <r>
      <rPr>
        <sz val="11"/>
        <color theme="1"/>
        <rFont val="宋体"/>
        <charset val="134"/>
        <scheme val="minor"/>
      </rPr>
      <t>年高新技术产业开发区一般公共预算税收返还、一般性和专项转移支付分地区安排情况表</t>
    </r>
  </si>
  <si>
    <t>附表1-6</t>
  </si>
  <si>
    <r>
      <rPr>
        <sz val="11"/>
        <color theme="1"/>
        <rFont val="宋体"/>
        <charset val="134"/>
        <scheme val="minor"/>
      </rPr>
      <t>201</t>
    </r>
    <r>
      <rPr>
        <sz val="11"/>
        <color theme="1"/>
        <rFont val="宋体"/>
        <charset val="134"/>
        <scheme val="minor"/>
      </rPr>
      <t>9</t>
    </r>
    <r>
      <rPr>
        <sz val="11"/>
        <color theme="1"/>
        <rFont val="宋体"/>
        <charset val="134"/>
        <scheme val="minor"/>
      </rPr>
      <t>年高新技术产业开发区一般公共预算专项转移支付分项目安排情况表</t>
    </r>
  </si>
  <si>
    <t>附表1-7</t>
  </si>
  <si>
    <r>
      <rPr>
        <sz val="11"/>
        <color theme="1"/>
        <rFont val="宋体"/>
        <charset val="134"/>
        <scheme val="minor"/>
      </rPr>
      <t>201</t>
    </r>
    <r>
      <rPr>
        <sz val="11"/>
        <color theme="1"/>
        <rFont val="宋体"/>
        <charset val="134"/>
        <scheme val="minor"/>
      </rPr>
      <t>9</t>
    </r>
    <r>
      <rPr>
        <sz val="11"/>
        <color theme="1"/>
        <rFont val="宋体"/>
        <charset val="134"/>
        <scheme val="minor"/>
      </rPr>
      <t>年高新技术产业开发区政府性基金预算收入表</t>
    </r>
  </si>
  <si>
    <t>附表1-8</t>
  </si>
  <si>
    <r>
      <rPr>
        <sz val="11"/>
        <color theme="1"/>
        <rFont val="宋体"/>
        <charset val="134"/>
        <scheme val="minor"/>
      </rPr>
      <t>201</t>
    </r>
    <r>
      <rPr>
        <sz val="11"/>
        <color theme="1"/>
        <rFont val="宋体"/>
        <charset val="134"/>
        <scheme val="minor"/>
      </rPr>
      <t>9</t>
    </r>
    <r>
      <rPr>
        <sz val="11"/>
        <color theme="1"/>
        <rFont val="宋体"/>
        <charset val="134"/>
        <scheme val="minor"/>
      </rPr>
      <t>年高新技术产业开发区政府性基金预算支出表</t>
    </r>
  </si>
  <si>
    <t>附表1-9</t>
  </si>
  <si>
    <r>
      <rPr>
        <sz val="11"/>
        <color theme="1"/>
        <rFont val="宋体"/>
        <charset val="134"/>
        <scheme val="minor"/>
      </rPr>
      <t>201</t>
    </r>
    <r>
      <rPr>
        <sz val="11"/>
        <color theme="1"/>
        <rFont val="宋体"/>
        <charset val="134"/>
        <scheme val="minor"/>
      </rPr>
      <t>9</t>
    </r>
    <r>
      <rPr>
        <sz val="11"/>
        <color theme="1"/>
        <rFont val="宋体"/>
        <charset val="134"/>
        <scheme val="minor"/>
      </rPr>
      <t>年高新技术产业开发区政府性基金预算本级支出表</t>
    </r>
  </si>
  <si>
    <t>附表1-10</t>
  </si>
  <si>
    <r>
      <rPr>
        <sz val="11"/>
        <color theme="1"/>
        <rFont val="宋体"/>
        <charset val="134"/>
        <scheme val="minor"/>
      </rPr>
      <t>201</t>
    </r>
    <r>
      <rPr>
        <sz val="11"/>
        <color theme="1"/>
        <rFont val="宋体"/>
        <charset val="134"/>
        <scheme val="minor"/>
      </rPr>
      <t>9</t>
    </r>
    <r>
      <rPr>
        <sz val="11"/>
        <color theme="1"/>
        <rFont val="宋体"/>
        <charset val="134"/>
        <scheme val="minor"/>
      </rPr>
      <t>年高新技术产业开发区政府性基金预算专项转移支付分地区安排情况表</t>
    </r>
  </si>
  <si>
    <t>附表1-11</t>
  </si>
  <si>
    <r>
      <rPr>
        <sz val="11"/>
        <color theme="1"/>
        <rFont val="宋体"/>
        <charset val="134"/>
        <scheme val="minor"/>
      </rPr>
      <t>201</t>
    </r>
    <r>
      <rPr>
        <sz val="11"/>
        <color theme="1"/>
        <rFont val="宋体"/>
        <charset val="134"/>
        <scheme val="minor"/>
      </rPr>
      <t>9</t>
    </r>
    <r>
      <rPr>
        <sz val="11"/>
        <color theme="1"/>
        <rFont val="宋体"/>
        <charset val="134"/>
        <scheme val="minor"/>
      </rPr>
      <t>年高新技术产业开发区政府性基金预算专项转移支付分项目安排情况表</t>
    </r>
  </si>
  <si>
    <t>附表1-12</t>
  </si>
  <si>
    <r>
      <rPr>
        <sz val="11"/>
        <color theme="1"/>
        <rFont val="宋体"/>
        <charset val="134"/>
        <scheme val="minor"/>
      </rPr>
      <t>201</t>
    </r>
    <r>
      <rPr>
        <sz val="11"/>
        <color theme="1"/>
        <rFont val="宋体"/>
        <charset val="134"/>
        <scheme val="minor"/>
      </rPr>
      <t>9</t>
    </r>
    <r>
      <rPr>
        <sz val="11"/>
        <color theme="1"/>
        <rFont val="宋体"/>
        <charset val="134"/>
        <scheme val="minor"/>
      </rPr>
      <t>年高新技术产业开发区国有资本经营预算收入表</t>
    </r>
  </si>
  <si>
    <t>附表1-13</t>
  </si>
  <si>
    <r>
      <rPr>
        <sz val="11"/>
        <color theme="1"/>
        <rFont val="宋体"/>
        <charset val="134"/>
        <scheme val="minor"/>
      </rPr>
      <t>201</t>
    </r>
    <r>
      <rPr>
        <sz val="11"/>
        <color theme="1"/>
        <rFont val="宋体"/>
        <charset val="134"/>
        <scheme val="minor"/>
      </rPr>
      <t>9</t>
    </r>
    <r>
      <rPr>
        <sz val="11"/>
        <color theme="1"/>
        <rFont val="宋体"/>
        <charset val="134"/>
        <scheme val="minor"/>
      </rPr>
      <t>年高新技术产业开发区国有资本经营预算支出表</t>
    </r>
  </si>
  <si>
    <t>附表1-14</t>
  </si>
  <si>
    <r>
      <rPr>
        <sz val="11"/>
        <color theme="1"/>
        <rFont val="宋体"/>
        <charset val="134"/>
        <scheme val="minor"/>
      </rPr>
      <t>201</t>
    </r>
    <r>
      <rPr>
        <sz val="11"/>
        <color theme="1"/>
        <rFont val="宋体"/>
        <charset val="134"/>
        <scheme val="minor"/>
      </rPr>
      <t>9</t>
    </r>
    <r>
      <rPr>
        <sz val="11"/>
        <color theme="1"/>
        <rFont val="宋体"/>
        <charset val="134"/>
        <scheme val="minor"/>
      </rPr>
      <t>年高新技术产业开发区国有资本经营预算本级支出表</t>
    </r>
  </si>
  <si>
    <t>附表1-15</t>
  </si>
  <si>
    <r>
      <rPr>
        <sz val="11"/>
        <color theme="1"/>
        <rFont val="宋体"/>
        <charset val="134"/>
        <scheme val="minor"/>
      </rPr>
      <t>201</t>
    </r>
    <r>
      <rPr>
        <sz val="11"/>
        <color theme="1"/>
        <rFont val="宋体"/>
        <charset val="134"/>
        <scheme val="minor"/>
      </rPr>
      <t>9</t>
    </r>
    <r>
      <rPr>
        <sz val="11"/>
        <color theme="1"/>
        <rFont val="宋体"/>
        <charset val="134"/>
        <scheme val="minor"/>
      </rPr>
      <t>年高新技术产业开发区国有资本经营预算专项转移支付分地区安排情况表</t>
    </r>
  </si>
  <si>
    <t>附表1-16</t>
  </si>
  <si>
    <r>
      <rPr>
        <sz val="11"/>
        <color theme="1"/>
        <rFont val="宋体"/>
        <charset val="134"/>
        <scheme val="minor"/>
      </rPr>
      <t>201</t>
    </r>
    <r>
      <rPr>
        <sz val="11"/>
        <color theme="1"/>
        <rFont val="宋体"/>
        <charset val="134"/>
        <scheme val="minor"/>
      </rPr>
      <t>9</t>
    </r>
    <r>
      <rPr>
        <sz val="11"/>
        <color theme="1"/>
        <rFont val="宋体"/>
        <charset val="134"/>
        <scheme val="minor"/>
      </rPr>
      <t>年高新技术产业开发区国有资本经营预算专项转移支付分项目安排情况表</t>
    </r>
  </si>
  <si>
    <t>附表1-17</t>
  </si>
  <si>
    <r>
      <rPr>
        <sz val="11"/>
        <color theme="1"/>
        <rFont val="宋体"/>
        <charset val="134"/>
        <scheme val="minor"/>
      </rPr>
      <t>201</t>
    </r>
    <r>
      <rPr>
        <sz val="11"/>
        <color theme="1"/>
        <rFont val="宋体"/>
        <charset val="134"/>
        <scheme val="minor"/>
      </rPr>
      <t>9</t>
    </r>
    <r>
      <rPr>
        <sz val="11"/>
        <color theme="1"/>
        <rFont val="宋体"/>
        <charset val="134"/>
        <scheme val="minor"/>
      </rPr>
      <t>年高新技术产业开发区社会保险基金预算收入表</t>
    </r>
  </si>
  <si>
    <t>附表1-18</t>
  </si>
  <si>
    <r>
      <rPr>
        <sz val="11"/>
        <color theme="1"/>
        <rFont val="宋体"/>
        <charset val="134"/>
        <scheme val="minor"/>
      </rPr>
      <t>201</t>
    </r>
    <r>
      <rPr>
        <sz val="11"/>
        <color theme="1"/>
        <rFont val="宋体"/>
        <charset val="134"/>
        <scheme val="minor"/>
      </rPr>
      <t>9</t>
    </r>
    <r>
      <rPr>
        <sz val="11"/>
        <color theme="1"/>
        <rFont val="宋体"/>
        <charset val="134"/>
        <scheme val="minor"/>
      </rPr>
      <t>年高新技术产业开发区社会保险基金预算支出表</t>
    </r>
  </si>
  <si>
    <t>附表2-1</t>
  </si>
  <si>
    <t>2019年高新技术产业开发区地方政府债务信息表</t>
  </si>
  <si>
    <r>
      <rPr>
        <sz val="11"/>
        <rFont val="黑体"/>
        <charset val="134"/>
      </rPr>
      <t>附表</t>
    </r>
    <r>
      <rPr>
        <sz val="11"/>
        <rFont val="Times New Roman"/>
        <charset val="134"/>
      </rPr>
      <t>1-1</t>
    </r>
  </si>
  <si>
    <t>一般公共预算收入表</t>
  </si>
  <si>
    <r>
      <rPr>
        <sz val="12"/>
        <rFont val="方正仿宋_GBK"/>
        <charset val="134"/>
      </rPr>
      <t>单位：万元</t>
    </r>
  </si>
  <si>
    <t>项目</t>
  </si>
  <si>
    <r>
      <rPr>
        <b/>
        <sz val="11"/>
        <rFont val="方正书宋_GBK"/>
        <charset val="134"/>
      </rPr>
      <t>预算数</t>
    </r>
  </si>
  <si>
    <t>一、税收收入</t>
  </si>
  <si>
    <t xml:space="preserve">    增值税</t>
  </si>
  <si>
    <t xml:space="preserve">    企业所得税</t>
  </si>
  <si>
    <t xml:space="preserve">    个人所得税</t>
  </si>
  <si>
    <t xml:space="preserve">    资源税</t>
  </si>
  <si>
    <t xml:space="preserve">    城市维护建设税</t>
  </si>
  <si>
    <t xml:space="preserve">    房产税</t>
  </si>
  <si>
    <t xml:space="preserve">    印花税</t>
  </si>
  <si>
    <t xml:space="preserve">    城镇土地使用税</t>
  </si>
  <si>
    <t xml:space="preserve">    土地增值税</t>
  </si>
  <si>
    <t xml:space="preserve">    车船税</t>
  </si>
  <si>
    <t xml:space="preserve">    耕地占用税</t>
  </si>
  <si>
    <t xml:space="preserve">    契税</t>
  </si>
  <si>
    <t xml:space="preserve">    环境保护税</t>
  </si>
  <si>
    <t xml:space="preserve">    其他税收收入</t>
  </si>
  <si>
    <t>二、非税收入</t>
  </si>
  <si>
    <t xml:space="preserve">    专项收入</t>
  </si>
  <si>
    <t xml:space="preserve">    其中：教育费附加收入</t>
  </si>
  <si>
    <t xml:space="preserve">          残疾人就业保障金收入</t>
  </si>
  <si>
    <t xml:space="preserve">    行政事业性收费收入</t>
  </si>
  <si>
    <t xml:space="preserve">    罚没收入</t>
  </si>
  <si>
    <t xml:space="preserve">    国有资本经营收入</t>
  </si>
  <si>
    <t xml:space="preserve">    国有资源（资产）有偿使用收入</t>
  </si>
  <si>
    <t xml:space="preserve">    捐赠收入</t>
  </si>
  <si>
    <t xml:space="preserve">    政府住房基金收入</t>
  </si>
  <si>
    <t xml:space="preserve">    其他收入</t>
  </si>
  <si>
    <t>合计</t>
  </si>
  <si>
    <r>
      <rPr>
        <sz val="11"/>
        <rFont val="黑体"/>
        <charset val="134"/>
      </rPr>
      <t>附表</t>
    </r>
    <r>
      <rPr>
        <sz val="11"/>
        <rFont val="Times New Roman"/>
        <charset val="134"/>
      </rPr>
      <t>1-2</t>
    </r>
  </si>
  <si>
    <t>一般公共预算支出表</t>
  </si>
  <si>
    <r>
      <rPr>
        <sz val="11"/>
        <rFont val="方正仿宋_GBK"/>
        <charset val="134"/>
      </rPr>
      <t>单位：万元</t>
    </r>
  </si>
  <si>
    <r>
      <rPr>
        <sz val="11"/>
        <rFont val="方正书宋_GBK"/>
        <charset val="134"/>
      </rPr>
      <t>科目编码</t>
    </r>
  </si>
  <si>
    <r>
      <rPr>
        <sz val="11"/>
        <rFont val="方正书宋_GBK"/>
        <charset val="134"/>
      </rPr>
      <t>科目（单位）名称</t>
    </r>
  </si>
  <si>
    <r>
      <rPr>
        <sz val="11"/>
        <rFont val="方正书宋_GBK"/>
        <charset val="134"/>
      </rPr>
      <t>合计</t>
    </r>
  </si>
  <si>
    <t>一、本级支出</t>
  </si>
  <si>
    <t>201</t>
  </si>
  <si>
    <r>
      <rPr>
        <sz val="11"/>
        <rFont val="方正仿宋_GBK"/>
        <charset val="134"/>
      </rPr>
      <t>一般公共服务支出类合计</t>
    </r>
  </si>
  <si>
    <t>一般公共服务支出</t>
  </si>
  <si>
    <t>国防支出</t>
  </si>
  <si>
    <t>公共安全支出</t>
  </si>
  <si>
    <t>教育支出</t>
  </si>
  <si>
    <t>科学技术支出</t>
  </si>
  <si>
    <t>文化旅游体育与传媒支出</t>
  </si>
  <si>
    <t>社会保障和就业支出</t>
  </si>
  <si>
    <t>卫生健康支出</t>
  </si>
  <si>
    <t>20101</t>
  </si>
  <si>
    <r>
      <rPr>
        <sz val="11"/>
        <rFont val="Times New Roman"/>
        <charset val="134"/>
      </rPr>
      <t xml:space="preserve"> </t>
    </r>
    <r>
      <rPr>
        <sz val="11"/>
        <rFont val="方正仿宋_GBK"/>
        <charset val="134"/>
      </rPr>
      <t>人大事务款合计</t>
    </r>
  </si>
  <si>
    <t>节能环保支出</t>
  </si>
  <si>
    <t>2010101</t>
  </si>
  <si>
    <r>
      <rPr>
        <sz val="11"/>
        <rFont val="Times New Roman"/>
        <charset val="134"/>
      </rPr>
      <t xml:space="preserve">  </t>
    </r>
    <r>
      <rPr>
        <sz val="11"/>
        <rFont val="方正仿宋_GBK"/>
        <charset val="134"/>
      </rPr>
      <t>行政运行项合计</t>
    </r>
  </si>
  <si>
    <t>城乡社区支出</t>
  </si>
  <si>
    <t>农林水支出</t>
  </si>
  <si>
    <t>交通运输支出</t>
  </si>
  <si>
    <t>资源勘探信息等支出</t>
  </si>
  <si>
    <t>商业服务业等支出</t>
  </si>
  <si>
    <t>金融支出</t>
  </si>
  <si>
    <t>援助其他地区支出</t>
  </si>
  <si>
    <t>自然资源海洋气象等支出</t>
  </si>
  <si>
    <t>住房保障支出</t>
  </si>
  <si>
    <t>粮油物资储备支出</t>
  </si>
  <si>
    <t>灾害防治及应急管理支出</t>
  </si>
  <si>
    <t>预备费</t>
  </si>
  <si>
    <t>其他支出</t>
  </si>
  <si>
    <t>债务还本支出</t>
  </si>
  <si>
    <t>债务付息支出</t>
  </si>
  <si>
    <t>债务发行费用支出</t>
  </si>
  <si>
    <t>二、对下税收返还和转移支付</t>
  </si>
  <si>
    <t>232</t>
  </si>
  <si>
    <r>
      <rPr>
        <sz val="9"/>
        <rFont val="宋体"/>
        <charset val="134"/>
      </rPr>
      <t>债务付息支出类合计</t>
    </r>
  </si>
  <si>
    <t>23203</t>
  </si>
  <si>
    <r>
      <rPr>
        <sz val="9"/>
        <rFont val="Times New Roman"/>
        <charset val="134"/>
      </rPr>
      <t xml:space="preserve"> </t>
    </r>
    <r>
      <rPr>
        <sz val="9"/>
        <rFont val="宋体"/>
        <charset val="134"/>
      </rPr>
      <t>地方政府一般债务付息支出款合计</t>
    </r>
  </si>
  <si>
    <t>2320301</t>
  </si>
  <si>
    <r>
      <rPr>
        <sz val="9"/>
        <rFont val="Times New Roman"/>
        <charset val="134"/>
      </rPr>
      <t xml:space="preserve">  </t>
    </r>
    <r>
      <rPr>
        <sz val="9"/>
        <rFont val="宋体"/>
        <charset val="134"/>
      </rPr>
      <t>地方政府一般债券付息支出项合计</t>
    </r>
  </si>
  <si>
    <r>
      <rPr>
        <sz val="11"/>
        <rFont val="黑体"/>
        <charset val="134"/>
      </rPr>
      <t>附表</t>
    </r>
    <r>
      <rPr>
        <sz val="11"/>
        <rFont val="Times New Roman"/>
        <charset val="134"/>
      </rPr>
      <t>1-3</t>
    </r>
  </si>
  <si>
    <t>一般公共预算本级支出表</t>
  </si>
  <si>
    <r>
      <rPr>
        <b/>
        <sz val="11"/>
        <rFont val="方正书宋_GBK"/>
        <charset val="134"/>
      </rPr>
      <t>科目编码</t>
    </r>
  </si>
  <si>
    <r>
      <rPr>
        <b/>
        <sz val="11"/>
        <rFont val="方正书宋_GBK"/>
        <charset val="134"/>
      </rPr>
      <t>科目名称</t>
    </r>
  </si>
  <si>
    <r>
      <rPr>
        <b/>
        <sz val="11"/>
        <rFont val="方正书宋_GBK"/>
        <charset val="134"/>
      </rPr>
      <t>预算数</t>
    </r>
  </si>
  <si>
    <t xml:space="preserve">  一般公共服务</t>
  </si>
  <si>
    <t>20103</t>
  </si>
  <si>
    <t xml:space="preserve">    政府办公厅(室)及相关机构事务</t>
  </si>
  <si>
    <t>2010301</t>
  </si>
  <si>
    <t xml:space="preserve">      行政运行</t>
  </si>
  <si>
    <t>2010302</t>
  </si>
  <si>
    <t xml:space="preserve">      一般行政管理事务</t>
  </si>
  <si>
    <t>2010199</t>
  </si>
  <si>
    <r>
      <rPr>
        <sz val="11"/>
        <rFont val="Times New Roman"/>
        <charset val="134"/>
      </rPr>
      <t xml:space="preserve">  </t>
    </r>
    <r>
      <rPr>
        <sz val="11"/>
        <rFont val="方正仿宋_GBK"/>
        <charset val="134"/>
      </rPr>
      <t>其他人大事务支出项合计</t>
    </r>
  </si>
  <si>
    <t>2010308</t>
  </si>
  <si>
    <t xml:space="preserve">      信访事务</t>
  </si>
  <si>
    <t>20104</t>
  </si>
  <si>
    <t xml:space="preserve">    发展与改革事务</t>
  </si>
  <si>
    <t>2010401</t>
  </si>
  <si>
    <t>2010402</t>
  </si>
  <si>
    <t>20105</t>
  </si>
  <si>
    <t xml:space="preserve">    统计信息服务</t>
  </si>
  <si>
    <t>2010507</t>
  </si>
  <si>
    <t xml:space="preserve">      专项普查活动</t>
  </si>
  <si>
    <t>20106</t>
  </si>
  <si>
    <t xml:space="preserve">    财政事务</t>
  </si>
  <si>
    <t>2010601</t>
  </si>
  <si>
    <t>2010602</t>
  </si>
  <si>
    <t>20107</t>
  </si>
  <si>
    <t xml:space="preserve">    税收事务</t>
  </si>
  <si>
    <t>2010702</t>
  </si>
  <si>
    <t>2010706</t>
  </si>
  <si>
    <t xml:space="preserve">      代扣代收代征税款手续费</t>
  </si>
  <si>
    <t>20108</t>
  </si>
  <si>
    <t xml:space="preserve">    审计事务</t>
  </si>
  <si>
    <t>2010802</t>
  </si>
  <si>
    <t>2010804</t>
  </si>
  <si>
    <t xml:space="preserve">      审计业务</t>
  </si>
  <si>
    <t>20110</t>
  </si>
  <si>
    <t xml:space="preserve">    人力资源事务</t>
  </si>
  <si>
    <t>2011001</t>
  </si>
  <si>
    <t>2011002</t>
  </si>
  <si>
    <t>20111</t>
  </si>
  <si>
    <t xml:space="preserve">    纪检监察事务</t>
  </si>
  <si>
    <t>2011101</t>
  </si>
  <si>
    <t>2011102</t>
  </si>
  <si>
    <t>20113</t>
  </si>
  <si>
    <t xml:space="preserve">    商贸事务</t>
  </si>
  <si>
    <t>2011301</t>
  </si>
  <si>
    <t>2011308</t>
  </si>
  <si>
    <t xml:space="preserve">      招商引资</t>
  </si>
  <si>
    <t>20126</t>
  </si>
  <si>
    <t xml:space="preserve">    档案事务</t>
  </si>
  <si>
    <t>2012699</t>
  </si>
  <si>
    <t xml:space="preserve">      其他档案事务支出</t>
  </si>
  <si>
    <t>20129</t>
  </si>
  <si>
    <t xml:space="preserve">    群众团体事务</t>
  </si>
  <si>
    <t>2012902</t>
  </si>
  <si>
    <t>20132</t>
  </si>
  <si>
    <t xml:space="preserve">    组织事务</t>
  </si>
  <si>
    <t>2013202</t>
  </si>
  <si>
    <t>20138</t>
  </si>
  <si>
    <t xml:space="preserve">    市场监督管理事务</t>
  </si>
  <si>
    <t>2013802</t>
  </si>
  <si>
    <t>2013804</t>
  </si>
  <si>
    <t xml:space="preserve">      市场监督管理专项</t>
  </si>
  <si>
    <t>2013805</t>
  </si>
  <si>
    <t xml:space="preserve">      市场监管执法</t>
  </si>
  <si>
    <t>2013899</t>
  </si>
  <si>
    <t xml:space="preserve">      其他市场监督管理事务</t>
  </si>
  <si>
    <t>204</t>
  </si>
  <si>
    <t xml:space="preserve">  公共安全支出</t>
  </si>
  <si>
    <t>20402</t>
  </si>
  <si>
    <t xml:space="preserve">    公安</t>
  </si>
  <si>
    <t>2040202</t>
  </si>
  <si>
    <t>2040220</t>
  </si>
  <si>
    <t xml:space="preserve">      执法办案</t>
  </si>
  <si>
    <t>2040299</t>
  </si>
  <si>
    <t xml:space="preserve">      其他公安支出</t>
  </si>
  <si>
    <t>20404</t>
  </si>
  <si>
    <t xml:space="preserve">    检察</t>
  </si>
  <si>
    <t>2040402</t>
  </si>
  <si>
    <t>20405</t>
  </si>
  <si>
    <t xml:space="preserve">    法院</t>
  </si>
  <si>
    <t xml:space="preserve">       2040501</t>
  </si>
  <si>
    <t>2040502</t>
  </si>
  <si>
    <t>205</t>
  </si>
  <si>
    <t xml:space="preserve">  教育支出</t>
  </si>
  <si>
    <t>20502</t>
  </si>
  <si>
    <t xml:space="preserve">    普通教育</t>
  </si>
  <si>
    <t>2050201</t>
  </si>
  <si>
    <t xml:space="preserve">      学前教育</t>
  </si>
  <si>
    <t>2050202</t>
  </si>
  <si>
    <t xml:space="preserve">      小学教育</t>
  </si>
  <si>
    <t>2050203</t>
  </si>
  <si>
    <t xml:space="preserve">      初中教育</t>
  </si>
  <si>
    <t>2050299</t>
  </si>
  <si>
    <t xml:space="preserve">      其他普通教育</t>
  </si>
  <si>
    <t>20503</t>
  </si>
  <si>
    <t xml:space="preserve">    职业教育</t>
  </si>
  <si>
    <t>2050399</t>
  </si>
  <si>
    <t xml:space="preserve">      其他职业教育</t>
  </si>
  <si>
    <t>20509</t>
  </si>
  <si>
    <t xml:space="preserve">    教育费附加安排的支出</t>
  </si>
  <si>
    <t>2050999</t>
  </si>
  <si>
    <t xml:space="preserve">      其他教育费附加安排的支出</t>
  </si>
  <si>
    <t>206</t>
  </si>
  <si>
    <t xml:space="preserve">  科学技术支出</t>
  </si>
  <si>
    <t>20601</t>
  </si>
  <si>
    <t xml:space="preserve">    科学技术管理事务</t>
  </si>
  <si>
    <t>2060101</t>
  </si>
  <si>
    <t>2060102</t>
  </si>
  <si>
    <t>20604</t>
  </si>
  <si>
    <t xml:space="preserve">    技术研究与开发</t>
  </si>
  <si>
    <t>2060404</t>
  </si>
  <si>
    <t xml:space="preserve">      科技成果转化与扩散</t>
  </si>
  <si>
    <t>20605</t>
  </si>
  <si>
    <t xml:space="preserve">    科技条件与服务</t>
  </si>
  <si>
    <t>2060502</t>
  </si>
  <si>
    <t xml:space="preserve">      技术创新服务体系</t>
  </si>
  <si>
    <t>20699</t>
  </si>
  <si>
    <t xml:space="preserve">    其他科学技术支出</t>
  </si>
  <si>
    <t>2069999</t>
  </si>
  <si>
    <t xml:space="preserve">      其他科技技术支出</t>
  </si>
  <si>
    <t>207</t>
  </si>
  <si>
    <t xml:space="preserve">  文化旅游体育与传媒支出</t>
  </si>
  <si>
    <t>20701</t>
  </si>
  <si>
    <t xml:space="preserve">    文化与旅游</t>
  </si>
  <si>
    <t>2070108</t>
  </si>
  <si>
    <t xml:space="preserve">      文化活动</t>
  </si>
  <si>
    <t>2070112</t>
  </si>
  <si>
    <t xml:space="preserve">      文化和旅游市场管理</t>
  </si>
  <si>
    <t>2070199</t>
  </si>
  <si>
    <t xml:space="preserve">      其他文化和旅游支出</t>
  </si>
  <si>
    <t>20702</t>
  </si>
  <si>
    <t xml:space="preserve">    文物</t>
  </si>
  <si>
    <t>2070205</t>
  </si>
  <si>
    <t xml:space="preserve">      博物馆</t>
  </si>
  <si>
    <t>20706</t>
  </si>
  <si>
    <t xml:space="preserve">    新闻出版电影</t>
  </si>
  <si>
    <t>2070607</t>
  </si>
  <si>
    <t xml:space="preserve">      电影</t>
  </si>
  <si>
    <t>20799</t>
  </si>
  <si>
    <t xml:space="preserve">    其他文化体育与传媒支出</t>
  </si>
  <si>
    <t>2079999</t>
  </si>
  <si>
    <t xml:space="preserve">      其他文化体育与传媒支出</t>
  </si>
  <si>
    <t>208</t>
  </si>
  <si>
    <t xml:space="preserve">  社会保障和就业支出</t>
  </si>
  <si>
    <t>20801</t>
  </si>
  <si>
    <t xml:space="preserve">    人力资源和社会保障管理事务</t>
  </si>
  <si>
    <t>2080108</t>
  </si>
  <si>
    <t xml:space="preserve">      信息化建设</t>
  </si>
  <si>
    <t>2080110</t>
  </si>
  <si>
    <t xml:space="preserve">      劳动关系和维权</t>
  </si>
  <si>
    <t>20802</t>
  </si>
  <si>
    <t xml:space="preserve">    民政管理事务</t>
  </si>
  <si>
    <t>2080208</t>
  </si>
  <si>
    <t xml:space="preserve">      基层政权和社区建设</t>
  </si>
  <si>
    <t>2080299</t>
  </si>
  <si>
    <t xml:space="preserve">      其他民政管理事务</t>
  </si>
  <si>
    <t>20805</t>
  </si>
  <si>
    <t xml:space="preserve">    行政事业单位离退休</t>
  </si>
  <si>
    <t>2080501</t>
  </si>
  <si>
    <t xml:space="preserve">      归口管理的行政单位离退休</t>
  </si>
  <si>
    <t>2080502</t>
  </si>
  <si>
    <t xml:space="preserve">      事业单位离退休</t>
  </si>
  <si>
    <t>2080505</t>
  </si>
  <si>
    <t xml:space="preserve">      机关事业单位基本养老保险缴费支出</t>
  </si>
  <si>
    <t>2080506</t>
  </si>
  <si>
    <t xml:space="preserve">      机关事业单位职业年金缴费支出★</t>
  </si>
  <si>
    <t>2080599</t>
  </si>
  <si>
    <t xml:space="preserve">      其他行政事业单位离退休支出</t>
  </si>
  <si>
    <t xml:space="preserve">    就业补助</t>
  </si>
  <si>
    <t xml:space="preserve">      其他就业补助支出</t>
  </si>
  <si>
    <t>20808</t>
  </si>
  <si>
    <t xml:space="preserve">    抚恤</t>
  </si>
  <si>
    <t>2080801</t>
  </si>
  <si>
    <t xml:space="preserve">      死亡抚恤</t>
  </si>
  <si>
    <t>2080802</t>
  </si>
  <si>
    <t xml:space="preserve">      伤残抚恤</t>
  </si>
  <si>
    <t>2080803</t>
  </si>
  <si>
    <t xml:space="preserve">      在乡复员、退伍军人生活补助</t>
  </si>
  <si>
    <t>2080805</t>
  </si>
  <si>
    <t xml:space="preserve">      义务兵优待</t>
  </si>
  <si>
    <t>2080899</t>
  </si>
  <si>
    <t xml:space="preserve">      其他优抚支出</t>
  </si>
  <si>
    <t>20809</t>
  </si>
  <si>
    <t xml:space="preserve">    退役安置</t>
  </si>
  <si>
    <t>2080901</t>
  </si>
  <si>
    <t xml:space="preserve">      退役士兵安置</t>
  </si>
  <si>
    <t>2080902</t>
  </si>
  <si>
    <t xml:space="preserve">      军队移交政府的离退休人员安置</t>
  </si>
  <si>
    <t>2080905</t>
  </si>
  <si>
    <t xml:space="preserve">      军队转业干部安置</t>
  </si>
  <si>
    <t>20810</t>
  </si>
  <si>
    <t xml:space="preserve">    社会福利</t>
  </si>
  <si>
    <t>2081001</t>
  </si>
  <si>
    <t xml:space="preserve">      儿童福利</t>
  </si>
  <si>
    <t>2081002</t>
  </si>
  <si>
    <t xml:space="preserve">      老年福利</t>
  </si>
  <si>
    <t>2081099</t>
  </si>
  <si>
    <t xml:space="preserve">      其他社会福利支出</t>
  </si>
  <si>
    <t>20811</t>
  </si>
  <si>
    <t xml:space="preserve">    残疾人事业</t>
  </si>
  <si>
    <t>2081107</t>
  </si>
  <si>
    <t xml:space="preserve">      残疾人生活和护理补贴</t>
  </si>
  <si>
    <t>2081199</t>
  </si>
  <si>
    <t xml:space="preserve">      其他残疾人事业支出</t>
  </si>
  <si>
    <t>20819</t>
  </si>
  <si>
    <t xml:space="preserve">    最低生活保障</t>
  </si>
  <si>
    <t>2081901</t>
  </si>
  <si>
    <t xml:space="preserve">      城市最低生活保障金支出</t>
  </si>
  <si>
    <t>2081902</t>
  </si>
  <si>
    <t xml:space="preserve">      农村最低生活保障金支出</t>
  </si>
  <si>
    <t>20821</t>
  </si>
  <si>
    <t xml:space="preserve">    特困人员救助供养</t>
  </si>
  <si>
    <t>2082101</t>
  </si>
  <si>
    <t xml:space="preserve">      城市特困人员救助供养支出</t>
  </si>
  <si>
    <t>2082102</t>
  </si>
  <si>
    <t xml:space="preserve">      农村特困人员救助供养支出</t>
  </si>
  <si>
    <t>20825</t>
  </si>
  <si>
    <t xml:space="preserve">    其他生活救助</t>
  </si>
  <si>
    <t>2082501</t>
  </si>
  <si>
    <t xml:space="preserve">      其他城市生活救助</t>
  </si>
  <si>
    <t>20826</t>
  </si>
  <si>
    <t xml:space="preserve">    财政对基本养老保险基金的补助</t>
  </si>
  <si>
    <t>2082602</t>
  </si>
  <si>
    <t xml:space="preserve">      财政对城乡居民基本养老保险基金的补助</t>
  </si>
  <si>
    <t>2082699</t>
  </si>
  <si>
    <t xml:space="preserve">      财政对其他基本养老保险基金的补助</t>
  </si>
  <si>
    <t>20828</t>
  </si>
  <si>
    <t xml:space="preserve">    退役军人管理事务</t>
  </si>
  <si>
    <t xml:space="preserve">     2082802</t>
  </si>
  <si>
    <t xml:space="preserve">     2082804</t>
  </si>
  <si>
    <t xml:space="preserve">      拥军优属</t>
  </si>
  <si>
    <t>20899</t>
  </si>
  <si>
    <t xml:space="preserve">    其他社会保障和就业支出</t>
  </si>
  <si>
    <t xml:space="preserve">     2089901</t>
  </si>
  <si>
    <t xml:space="preserve">      其他社会保障和就业支出</t>
  </si>
  <si>
    <t>210</t>
  </si>
  <si>
    <t xml:space="preserve">  卫生健康支出</t>
  </si>
  <si>
    <t>21001</t>
  </si>
  <si>
    <t xml:space="preserve">    卫生健康管理事务</t>
  </si>
  <si>
    <t>2100103</t>
  </si>
  <si>
    <t xml:space="preserve">      机关服务</t>
  </si>
  <si>
    <t>21003</t>
  </si>
  <si>
    <t xml:space="preserve">    基层医疗卫生机构</t>
  </si>
  <si>
    <t>2100302</t>
  </si>
  <si>
    <t xml:space="preserve">      乡镇卫生院</t>
  </si>
  <si>
    <t>2100399</t>
  </si>
  <si>
    <t xml:space="preserve">      其他基层医疗卫生机构支出</t>
  </si>
  <si>
    <t>21004</t>
  </si>
  <si>
    <t xml:space="preserve">    公共卫生</t>
  </si>
  <si>
    <t>2100401</t>
  </si>
  <si>
    <t xml:space="preserve">      疾病预防控制机构</t>
  </si>
  <si>
    <t>2100402</t>
  </si>
  <si>
    <t xml:space="preserve">      卫生监督机构</t>
  </si>
  <si>
    <t>2100408</t>
  </si>
  <si>
    <t xml:space="preserve">      基本公共卫生服务</t>
  </si>
  <si>
    <t>2100499</t>
  </si>
  <si>
    <t xml:space="preserve">      其他公共卫生服务</t>
  </si>
  <si>
    <t>21007</t>
  </si>
  <si>
    <t xml:space="preserve">    计划生育事务</t>
  </si>
  <si>
    <t>2100717</t>
  </si>
  <si>
    <t xml:space="preserve">      计划生育服务</t>
  </si>
  <si>
    <t>2100799</t>
  </si>
  <si>
    <t xml:space="preserve">      其他计划生育事务支出</t>
  </si>
  <si>
    <t>21011</t>
  </si>
  <si>
    <t xml:space="preserve">    行政事业单位医疗</t>
  </si>
  <si>
    <t>2101101</t>
  </si>
  <si>
    <t xml:space="preserve">      行政单位医疗</t>
  </si>
  <si>
    <t>2101102</t>
  </si>
  <si>
    <t xml:space="preserve">      事业单位医疗</t>
  </si>
  <si>
    <t>21013</t>
  </si>
  <si>
    <t xml:space="preserve">    医疗救助</t>
  </si>
  <si>
    <t>2101301</t>
  </si>
  <si>
    <t xml:space="preserve">      城乡医疗救助</t>
  </si>
  <si>
    <t>21014</t>
  </si>
  <si>
    <t xml:space="preserve">    优抚对象医疗</t>
  </si>
  <si>
    <t>2101401</t>
  </si>
  <si>
    <t xml:space="preserve">      优抚对象医疗补助</t>
  </si>
  <si>
    <t>211</t>
  </si>
  <si>
    <t xml:space="preserve">  节能环保支出</t>
  </si>
  <si>
    <t>21101</t>
  </si>
  <si>
    <t xml:space="preserve">    环境保护管理事务</t>
  </si>
  <si>
    <t>2110102</t>
  </si>
  <si>
    <t>21103</t>
  </si>
  <si>
    <t xml:space="preserve">    污染防治</t>
  </si>
  <si>
    <t>2110301</t>
  </si>
  <si>
    <t xml:space="preserve">      大气</t>
  </si>
  <si>
    <t>21110</t>
  </si>
  <si>
    <t xml:space="preserve">    能源节约利用</t>
  </si>
  <si>
    <t>2111001</t>
  </si>
  <si>
    <t xml:space="preserve">      能源节约利用</t>
  </si>
  <si>
    <t>212</t>
  </si>
  <si>
    <t xml:space="preserve">  城乡社区支出</t>
  </si>
  <si>
    <t>21201</t>
  </si>
  <si>
    <t xml:space="preserve">      城乡社区管理事务</t>
  </si>
  <si>
    <t>2120101</t>
  </si>
  <si>
    <t xml:space="preserve">        行政运行</t>
  </si>
  <si>
    <t>2120102</t>
  </si>
  <si>
    <t xml:space="preserve">        一般行政管理事务</t>
  </si>
  <si>
    <t>2120104</t>
  </si>
  <si>
    <t xml:space="preserve">        城管执法</t>
  </si>
  <si>
    <t>2120110</t>
  </si>
  <si>
    <t xml:space="preserve">        执法资格注册、资质审查</t>
  </si>
  <si>
    <t>2120199</t>
  </si>
  <si>
    <t xml:space="preserve">        其他城乡社区管理事务支出</t>
  </si>
  <si>
    <t>21202</t>
  </si>
  <si>
    <t xml:space="preserve">      城乡社区规划与管理</t>
  </si>
  <si>
    <t>2120201</t>
  </si>
  <si>
    <t xml:space="preserve">        城乡社区规划与管理</t>
  </si>
  <si>
    <t>21203</t>
  </si>
  <si>
    <t xml:space="preserve">      城乡社区公共设施</t>
  </si>
  <si>
    <t xml:space="preserve">       2120303</t>
  </si>
  <si>
    <t xml:space="preserve">        小城镇基础设施建设</t>
  </si>
  <si>
    <t>2120399</t>
  </si>
  <si>
    <t xml:space="preserve">        其他城乡社区公共设施支出</t>
  </si>
  <si>
    <t>21205</t>
  </si>
  <si>
    <t xml:space="preserve">      城乡社区环境卫生</t>
  </si>
  <si>
    <t>2120501</t>
  </si>
  <si>
    <t xml:space="preserve">        城乡社区环境卫生</t>
  </si>
  <si>
    <t>213</t>
  </si>
  <si>
    <t xml:space="preserve">  农林水支出</t>
  </si>
  <si>
    <t>21301</t>
  </si>
  <si>
    <t xml:space="preserve">      农业</t>
  </si>
  <si>
    <t>2130104</t>
  </si>
  <si>
    <t xml:space="preserve">        事业运行</t>
  </si>
  <si>
    <t>2130108</t>
  </si>
  <si>
    <t xml:space="preserve">        病虫害控制</t>
  </si>
  <si>
    <t>2130109</t>
  </si>
  <si>
    <t xml:space="preserve">        农产品质量安全</t>
  </si>
  <si>
    <t>2130110</t>
  </si>
  <si>
    <t xml:space="preserve">        执法监管</t>
  </si>
  <si>
    <t>2130111</t>
  </si>
  <si>
    <t xml:space="preserve">        统计监测与信息服务</t>
  </si>
  <si>
    <t>2130112</t>
  </si>
  <si>
    <t xml:space="preserve">        农业行业业务管理</t>
  </si>
  <si>
    <t>2130122</t>
  </si>
  <si>
    <t xml:space="preserve">        农业生产支持补贴</t>
  </si>
  <si>
    <t>2130199</t>
  </si>
  <si>
    <t xml:space="preserve">        其他农业支出</t>
  </si>
  <si>
    <t>21302</t>
  </si>
  <si>
    <t xml:space="preserve">      林业</t>
  </si>
  <si>
    <t>2130299</t>
  </si>
  <si>
    <t xml:space="preserve">        其他林业支出</t>
  </si>
  <si>
    <t>21303</t>
  </si>
  <si>
    <t xml:space="preserve">      水利</t>
  </si>
  <si>
    <t>2130314</t>
  </si>
  <si>
    <t xml:space="preserve">        防汛</t>
  </si>
  <si>
    <t>2130335</t>
  </si>
  <si>
    <t xml:space="preserve">        农村人畜饮水</t>
  </si>
  <si>
    <t>21305</t>
  </si>
  <si>
    <t xml:space="preserve">      扶贫</t>
  </si>
  <si>
    <t>2130599</t>
  </si>
  <si>
    <t xml:space="preserve">        其他扶贫支持</t>
  </si>
  <si>
    <t>21307</t>
  </si>
  <si>
    <t xml:space="preserve">      农村综合改革</t>
  </si>
  <si>
    <t>2130701</t>
  </si>
  <si>
    <t xml:space="preserve">        对村级一事一议的补助</t>
  </si>
  <si>
    <t>2130705</t>
  </si>
  <si>
    <t xml:space="preserve">        对村民委员会和村党支部的补助</t>
  </si>
  <si>
    <t>21308</t>
  </si>
  <si>
    <t xml:space="preserve">      惠普金融发展</t>
  </si>
  <si>
    <t>2130803</t>
  </si>
  <si>
    <t xml:space="preserve">        农业保险保费补贴</t>
  </si>
  <si>
    <t>214</t>
  </si>
  <si>
    <t xml:space="preserve">  交通运输支出</t>
  </si>
  <si>
    <t>21401</t>
  </si>
  <si>
    <t xml:space="preserve">      公路水路运输</t>
  </si>
  <si>
    <t>2140106</t>
  </si>
  <si>
    <t xml:space="preserve">        公路养护</t>
  </si>
  <si>
    <t>215</t>
  </si>
  <si>
    <t xml:space="preserve">  资源勘探信息等支出</t>
  </si>
  <si>
    <t>21505</t>
  </si>
  <si>
    <t xml:space="preserve">      工业和信息产业监管</t>
  </si>
  <si>
    <t>2150599</t>
  </si>
  <si>
    <t xml:space="preserve">        其他工业和信息产业监管支出</t>
  </si>
  <si>
    <t>220</t>
  </si>
  <si>
    <t xml:space="preserve">  自然资源海洋气象等支出</t>
  </si>
  <si>
    <t>22001</t>
  </si>
  <si>
    <t xml:space="preserve">      自然资源事务</t>
  </si>
  <si>
    <t>2200101</t>
  </si>
  <si>
    <t>2200102</t>
  </si>
  <si>
    <t>2200104</t>
  </si>
  <si>
    <t xml:space="preserve">        自然资源规划及管理</t>
  </si>
  <si>
    <t>221</t>
  </si>
  <si>
    <t xml:space="preserve">  住房保障支出</t>
  </si>
  <si>
    <t>22101</t>
  </si>
  <si>
    <t xml:space="preserve">      保障性安居工程支出</t>
  </si>
  <si>
    <t>2210103</t>
  </si>
  <si>
    <t xml:space="preserve">        棚户区改造</t>
  </si>
  <si>
    <t>22102</t>
  </si>
  <si>
    <t xml:space="preserve">      住房改革支出</t>
  </si>
  <si>
    <t>2210201</t>
  </si>
  <si>
    <t xml:space="preserve">        住房公积金</t>
  </si>
  <si>
    <t>224</t>
  </si>
  <si>
    <t xml:space="preserve">  灾害防治及应急管理支出</t>
  </si>
  <si>
    <t>22401</t>
  </si>
  <si>
    <t xml:space="preserve">      应急管理事务</t>
  </si>
  <si>
    <t xml:space="preserve">       2240101</t>
  </si>
  <si>
    <t>2240106</t>
  </si>
  <si>
    <t xml:space="preserve">        安全监管</t>
  </si>
  <si>
    <t>22402</t>
  </si>
  <si>
    <t xml:space="preserve">      消防事务</t>
  </si>
  <si>
    <t>2240202</t>
  </si>
  <si>
    <t>227</t>
  </si>
  <si>
    <t xml:space="preserve">  预备费</t>
  </si>
  <si>
    <t>229</t>
  </si>
  <si>
    <t xml:space="preserve">  其他支出</t>
  </si>
  <si>
    <t>2299901</t>
  </si>
  <si>
    <t xml:space="preserve">        其他支出</t>
  </si>
  <si>
    <t xml:space="preserve">  债务付息支出</t>
  </si>
  <si>
    <t xml:space="preserve">      地方政府一般债券付息支出</t>
  </si>
  <si>
    <t xml:space="preserve">        地方政府一般债券付息支出</t>
  </si>
  <si>
    <t>233</t>
  </si>
  <si>
    <t xml:space="preserve">  债务发行费用支出</t>
  </si>
  <si>
    <t>23303</t>
  </si>
  <si>
    <t xml:space="preserve">        地方政府一般债务发行费支出</t>
  </si>
  <si>
    <t>合    计</t>
  </si>
  <si>
    <r>
      <rPr>
        <sz val="11"/>
        <rFont val="黑体"/>
        <charset val="134"/>
      </rPr>
      <t>附表</t>
    </r>
    <r>
      <rPr>
        <sz val="11"/>
        <rFont val="Times New Roman"/>
        <charset val="134"/>
      </rPr>
      <t>1-4</t>
    </r>
  </si>
  <si>
    <t>一般公共预算本级基本支出表</t>
  </si>
  <si>
    <r>
      <rPr>
        <b/>
        <sz val="11"/>
        <rFont val="方正书宋_GBK"/>
        <charset val="134"/>
      </rPr>
      <t>科目编码</t>
    </r>
  </si>
  <si>
    <r>
      <rPr>
        <b/>
        <sz val="11"/>
        <rFont val="方正书宋_GBK"/>
        <charset val="134"/>
      </rPr>
      <t>科目名称</t>
    </r>
  </si>
  <si>
    <t>501</t>
  </si>
  <si>
    <t>机关工资福利支出</t>
  </si>
  <si>
    <t>50101</t>
  </si>
  <si>
    <t>工资奖金津补贴</t>
  </si>
  <si>
    <t>50102</t>
  </si>
  <si>
    <t>社会保障缴费</t>
  </si>
  <si>
    <t>50103</t>
  </si>
  <si>
    <t>住房公积金</t>
  </si>
  <si>
    <t>50199</t>
  </si>
  <si>
    <t>其他工资福利支出</t>
  </si>
  <si>
    <t>502</t>
  </si>
  <si>
    <t>50201</t>
  </si>
  <si>
    <t>办公经费</t>
  </si>
  <si>
    <t>50202</t>
  </si>
  <si>
    <t>会议费</t>
  </si>
  <si>
    <t>50203</t>
  </si>
  <si>
    <t>培训费</t>
  </si>
  <si>
    <t>50205</t>
  </si>
  <si>
    <t>委托业务费</t>
  </si>
  <si>
    <t>50206</t>
  </si>
  <si>
    <t>公务接待费</t>
  </si>
  <si>
    <t>50208</t>
  </si>
  <si>
    <t>公务用车运行维护费</t>
  </si>
  <si>
    <t>50209</t>
  </si>
  <si>
    <t>维修（护）费</t>
  </si>
  <si>
    <t>50299</t>
  </si>
  <si>
    <t>其他商品和服务支出</t>
  </si>
  <si>
    <t>505</t>
  </si>
  <si>
    <t>对事业单位经常性补助</t>
  </si>
  <si>
    <t>50501</t>
  </si>
  <si>
    <t>工资福利支出</t>
  </si>
  <si>
    <t>50502</t>
  </si>
  <si>
    <t>商品和服务支出</t>
  </si>
  <si>
    <t>509</t>
  </si>
  <si>
    <t>对个人和家庭的补助</t>
  </si>
  <si>
    <t>50901</t>
  </si>
  <si>
    <t>社会福利和救助</t>
  </si>
  <si>
    <t>50905</t>
  </si>
  <si>
    <t>离退休费</t>
  </si>
  <si>
    <t>50999</t>
  </si>
  <si>
    <t>其他对个人和家庭补助</t>
  </si>
  <si>
    <r>
      <rPr>
        <sz val="11"/>
        <rFont val="黑体"/>
        <charset val="134"/>
      </rPr>
      <t>附表</t>
    </r>
    <r>
      <rPr>
        <sz val="11"/>
        <rFont val="Times New Roman"/>
        <charset val="134"/>
      </rPr>
      <t>1-5</t>
    </r>
  </si>
  <si>
    <t>一般公共预算税收返还、一般性和专项转移支付分地区
安排情况表</t>
  </si>
  <si>
    <r>
      <rPr>
        <sz val="10.5"/>
        <rFont val="方正仿宋_GBK"/>
        <charset val="134"/>
      </rPr>
      <t>单位：万元</t>
    </r>
  </si>
  <si>
    <t>地区名称</t>
  </si>
  <si>
    <r>
      <rPr>
        <b/>
        <sz val="11"/>
        <rFont val="方正书宋_GBK"/>
        <charset val="134"/>
      </rPr>
      <t>税收返还</t>
    </r>
  </si>
  <si>
    <r>
      <rPr>
        <b/>
        <sz val="11"/>
        <rFont val="方正书宋_GBK"/>
        <charset val="134"/>
      </rPr>
      <t>一般性转移支付</t>
    </r>
  </si>
  <si>
    <t>专项转移支付</t>
  </si>
  <si>
    <r>
      <rPr>
        <b/>
        <sz val="9"/>
        <rFont val="方正书宋_GBK"/>
        <charset val="134"/>
      </rPr>
      <t>科目编码</t>
    </r>
  </si>
  <si>
    <r>
      <rPr>
        <b/>
        <sz val="9"/>
        <rFont val="方正书宋_GBK"/>
        <charset val="134"/>
      </rPr>
      <t>科目（单位）名称</t>
    </r>
  </si>
  <si>
    <r>
      <rPr>
        <b/>
        <sz val="9"/>
        <rFont val="方正书宋_GBK"/>
        <charset val="134"/>
      </rPr>
      <t>合计</t>
    </r>
  </si>
  <si>
    <r>
      <rPr>
        <sz val="11"/>
        <rFont val="方正仿宋_GBK"/>
        <charset val="134"/>
      </rPr>
      <t>市（县、镇）名</t>
    </r>
    <r>
      <rPr>
        <sz val="11"/>
        <rFont val="Times New Roman"/>
        <charset val="134"/>
      </rPr>
      <t>1</t>
    </r>
  </si>
  <si>
    <r>
      <rPr>
        <sz val="9"/>
        <rFont val="方正仿宋_GBK"/>
        <charset val="134"/>
      </rPr>
      <t>一般公共服务支出类合计</t>
    </r>
  </si>
  <si>
    <r>
      <rPr>
        <sz val="11"/>
        <rFont val="方正仿宋_GBK"/>
        <charset val="134"/>
      </rPr>
      <t>市（县、镇）名</t>
    </r>
    <r>
      <rPr>
        <sz val="11"/>
        <rFont val="Times New Roman"/>
        <charset val="134"/>
      </rPr>
      <t>2</t>
    </r>
  </si>
  <si>
    <r>
      <rPr>
        <sz val="11"/>
        <rFont val="方正仿宋_GBK"/>
        <charset val="134"/>
      </rPr>
      <t>市（县、镇）名</t>
    </r>
    <r>
      <rPr>
        <sz val="11"/>
        <rFont val="Times New Roman"/>
        <charset val="134"/>
      </rPr>
      <t>3</t>
    </r>
  </si>
  <si>
    <r>
      <rPr>
        <sz val="11"/>
        <rFont val="方正仿宋_GBK"/>
        <charset val="134"/>
      </rPr>
      <t>市（县、镇）名</t>
    </r>
    <r>
      <rPr>
        <sz val="11"/>
        <rFont val="Times New Roman"/>
        <charset val="134"/>
      </rPr>
      <t>4</t>
    </r>
  </si>
  <si>
    <r>
      <rPr>
        <sz val="11"/>
        <rFont val="方正仿宋_GBK"/>
        <charset val="134"/>
      </rPr>
      <t>市（县、镇）名</t>
    </r>
    <r>
      <rPr>
        <sz val="11"/>
        <rFont val="Times New Roman"/>
        <charset val="134"/>
      </rPr>
      <t>5</t>
    </r>
  </si>
  <si>
    <t>……</t>
  </si>
  <si>
    <r>
      <rPr>
        <sz val="11"/>
        <rFont val="方正仿宋_GBK"/>
        <charset val="134"/>
      </rPr>
      <t>未分配数</t>
    </r>
  </si>
  <si>
    <r>
      <rPr>
        <b/>
        <sz val="11"/>
        <rFont val="方正仿宋_GBK"/>
        <charset val="134"/>
      </rPr>
      <t>合计</t>
    </r>
  </si>
  <si>
    <t>备注：此表无数据</t>
  </si>
  <si>
    <r>
      <rPr>
        <sz val="11"/>
        <rFont val="黑体"/>
        <charset val="134"/>
      </rPr>
      <t>附表</t>
    </r>
    <r>
      <rPr>
        <sz val="11"/>
        <rFont val="Times New Roman"/>
        <charset val="134"/>
      </rPr>
      <t>1-6</t>
    </r>
  </si>
  <si>
    <t>一般公共预算专项转移支付分项目安排情况表</t>
  </si>
  <si>
    <t>项目名称</t>
  </si>
  <si>
    <t>预算数</t>
  </si>
  <si>
    <r>
      <rPr>
        <sz val="11"/>
        <rFont val="黑体"/>
        <charset val="134"/>
      </rPr>
      <t>附表</t>
    </r>
    <r>
      <rPr>
        <sz val="11"/>
        <rFont val="Times New Roman"/>
        <charset val="134"/>
      </rPr>
      <t>1-7</t>
    </r>
  </si>
  <si>
    <t>政府性基金预算收入表</t>
  </si>
  <si>
    <t>1.港口建设费收入</t>
  </si>
  <si>
    <t>2.国家电影事业发展专项资金收入</t>
  </si>
  <si>
    <t>3.国有土地收益基金收入</t>
  </si>
  <si>
    <t>4.农业土地开发资金收入</t>
  </si>
  <si>
    <t>5.国有土地使用权出让收入</t>
  </si>
  <si>
    <t>6.彩票公益金收入</t>
  </si>
  <si>
    <t>7.城市基础设施配套费收入</t>
  </si>
  <si>
    <t>8.小型水库移民扶助基金收入</t>
  </si>
  <si>
    <t>9.车辆通行费</t>
  </si>
  <si>
    <t>10.污水处理费收入</t>
  </si>
  <si>
    <t>11.彩票发行机构和彩票销售机构的业务费用</t>
  </si>
  <si>
    <t>12.其他政府性基金收入</t>
  </si>
  <si>
    <t>13.上级提前下达转移支付</t>
  </si>
  <si>
    <t>14.上级补助收入</t>
  </si>
  <si>
    <r>
      <rPr>
        <sz val="11"/>
        <rFont val="黑体"/>
        <charset val="134"/>
      </rPr>
      <t>附表</t>
    </r>
    <r>
      <rPr>
        <sz val="11"/>
        <rFont val="Times New Roman"/>
        <charset val="134"/>
      </rPr>
      <t>1-8</t>
    </r>
  </si>
  <si>
    <t>政府性基金预算支出表</t>
  </si>
  <si>
    <t>1.科学技术支出</t>
  </si>
  <si>
    <t>2.文化旅游体育与传媒支出</t>
  </si>
  <si>
    <t>3.社会保障和就业支出</t>
  </si>
  <si>
    <t>4.节能环保支出</t>
  </si>
  <si>
    <t>5.城乡社区支出</t>
  </si>
  <si>
    <t>6.农林水支出</t>
  </si>
  <si>
    <t>7.交通运输支出</t>
  </si>
  <si>
    <t>8.资源勘探信息等支出</t>
  </si>
  <si>
    <t>9.金融支出</t>
  </si>
  <si>
    <t>10.其他支出</t>
  </si>
  <si>
    <t>11.转移性支出</t>
  </si>
  <si>
    <t>12.债务还本支出</t>
  </si>
  <si>
    <t>13.债务付息支出</t>
  </si>
  <si>
    <t>14.债务发行费支出</t>
  </si>
  <si>
    <r>
      <rPr>
        <sz val="11"/>
        <rFont val="黑体"/>
        <charset val="134"/>
      </rPr>
      <t>附表</t>
    </r>
    <r>
      <rPr>
        <sz val="11"/>
        <rFont val="Times New Roman"/>
        <charset val="134"/>
      </rPr>
      <t>1-9</t>
    </r>
  </si>
  <si>
    <t>政府性基金预算本级支出表</t>
  </si>
  <si>
    <t>科目编码</t>
  </si>
  <si>
    <t>科目名称</t>
  </si>
  <si>
    <t>科目（单位）名称</t>
  </si>
  <si>
    <t xml:space="preserve">   20822</t>
  </si>
  <si>
    <t xml:space="preserve">   大中型水库移民后期扶持基金支出</t>
  </si>
  <si>
    <t xml:space="preserve">      2082201</t>
  </si>
  <si>
    <t xml:space="preserve">      移民补助</t>
  </si>
  <si>
    <t xml:space="preserve">      2082202</t>
  </si>
  <si>
    <t xml:space="preserve">      基础设施建设和经济发展</t>
  </si>
  <si>
    <t xml:space="preserve">   21208</t>
  </si>
  <si>
    <t>国有土地使用权出让收入及对应专项债务收入安排的支出</t>
  </si>
  <si>
    <t xml:space="preserve">      2120801</t>
  </si>
  <si>
    <t>征地和拆迁补偿支出</t>
  </si>
  <si>
    <t xml:space="preserve">      2120802</t>
  </si>
  <si>
    <t>土地开发支出</t>
  </si>
  <si>
    <t xml:space="preserve">      2120803</t>
  </si>
  <si>
    <t>城市建设支出</t>
  </si>
  <si>
    <t xml:space="preserve">      2120804</t>
  </si>
  <si>
    <t>农村基础设施建设支出</t>
  </si>
  <si>
    <t xml:space="preserve">      2120805</t>
  </si>
  <si>
    <t>补助被征地农民支出</t>
  </si>
  <si>
    <t xml:space="preserve">      2120899</t>
  </si>
  <si>
    <t>其他国有土地收益基金及对应专项债务收入安排的支出</t>
  </si>
  <si>
    <t xml:space="preserve">   21211</t>
  </si>
  <si>
    <t>农业土地开发资金及对应专项债务收入安排的支出</t>
  </si>
  <si>
    <t xml:space="preserve">   21213</t>
  </si>
  <si>
    <t>城市基础配套费安排的支出</t>
  </si>
  <si>
    <t xml:space="preserve">      2121301</t>
  </si>
  <si>
    <t xml:space="preserve">    城市公共设施</t>
  </si>
  <si>
    <t xml:space="preserve">   22904</t>
  </si>
  <si>
    <t>其他政府性基金及对应专项债务收入安排的支出</t>
  </si>
  <si>
    <t xml:space="preserve">      2290401</t>
  </si>
  <si>
    <t xml:space="preserve">    其他政府性基金安排的支出</t>
  </si>
  <si>
    <t xml:space="preserve">   22960</t>
  </si>
  <si>
    <t>彩票公益金及对应专项债务收入安排的支出</t>
  </si>
  <si>
    <t xml:space="preserve">      2296002</t>
  </si>
  <si>
    <t>用于社会福利的彩票公益金支出</t>
  </si>
  <si>
    <t xml:space="preserve">      2296013</t>
  </si>
  <si>
    <t>用于城乡医疗救助的彩票公益金支出</t>
  </si>
  <si>
    <t xml:space="preserve">   23204</t>
  </si>
  <si>
    <t>地方政府债务专项债务付息支出</t>
  </si>
  <si>
    <t xml:space="preserve">      2320499</t>
  </si>
  <si>
    <t>其他地方政府债务专项债务付息支出</t>
  </si>
  <si>
    <t>债务发行费支出</t>
  </si>
  <si>
    <t xml:space="preserve">   23304</t>
  </si>
  <si>
    <t xml:space="preserve">    地方政府专项债务发行费用支出</t>
  </si>
  <si>
    <t xml:space="preserve">      2330499</t>
  </si>
  <si>
    <t>其他地方政府专项债务发行费用支出</t>
  </si>
  <si>
    <r>
      <rPr>
        <sz val="11"/>
        <rFont val="黑体"/>
        <charset val="134"/>
      </rPr>
      <t>附表</t>
    </r>
    <r>
      <rPr>
        <sz val="11"/>
        <rFont val="Times New Roman"/>
        <charset val="134"/>
      </rPr>
      <t>1-10</t>
    </r>
  </si>
  <si>
    <t>政府性基金预算专项转移支付分地区安排情况表</t>
  </si>
  <si>
    <r>
      <rPr>
        <sz val="11"/>
        <rFont val="黑体"/>
        <charset val="134"/>
      </rPr>
      <t>附表</t>
    </r>
    <r>
      <rPr>
        <sz val="11"/>
        <rFont val="Times New Roman"/>
        <charset val="134"/>
      </rPr>
      <t>1-11</t>
    </r>
  </si>
  <si>
    <t>政府性基金预算专项转移支付分项目安排情况表</t>
  </si>
  <si>
    <t>.</t>
  </si>
  <si>
    <r>
      <rPr>
        <sz val="11"/>
        <rFont val="黑体"/>
        <charset val="134"/>
      </rPr>
      <t>附表</t>
    </r>
    <r>
      <rPr>
        <sz val="11"/>
        <rFont val="Times New Roman"/>
        <charset val="134"/>
      </rPr>
      <t>1-12</t>
    </r>
  </si>
  <si>
    <t>国有资本经营预算收入表</t>
  </si>
  <si>
    <t>一、利润收入</t>
  </si>
  <si>
    <t>二、股利、股息收入</t>
  </si>
  <si>
    <r>
      <rPr>
        <sz val="11"/>
        <rFont val="黑体"/>
        <charset val="134"/>
      </rPr>
      <t>附表</t>
    </r>
    <r>
      <rPr>
        <sz val="11"/>
        <rFont val="Times New Roman"/>
        <charset val="134"/>
      </rPr>
      <t>1-13</t>
    </r>
  </si>
  <si>
    <t>国有资本经营预算支出表</t>
  </si>
  <si>
    <t>二、对下转移支付</t>
  </si>
  <si>
    <r>
      <rPr>
        <sz val="11"/>
        <rFont val="黑体"/>
        <charset val="134"/>
      </rPr>
      <t>附表</t>
    </r>
    <r>
      <rPr>
        <sz val="11"/>
        <rFont val="Times New Roman"/>
        <charset val="134"/>
      </rPr>
      <t>1-14</t>
    </r>
  </si>
  <si>
    <t>国有资本经营预算本级支出表</t>
  </si>
  <si>
    <r>
      <rPr>
        <sz val="9"/>
        <rFont val="方正书宋_GBK"/>
        <charset val="134"/>
      </rPr>
      <t>科目编码</t>
    </r>
  </si>
  <si>
    <r>
      <rPr>
        <sz val="9"/>
        <rFont val="方正书宋_GBK"/>
        <charset val="134"/>
      </rPr>
      <t>科目（单位）名称</t>
    </r>
  </si>
  <si>
    <r>
      <rPr>
        <sz val="9"/>
        <rFont val="方正书宋_GBK"/>
        <charset val="134"/>
      </rPr>
      <t>合计</t>
    </r>
  </si>
  <si>
    <t>223</t>
  </si>
  <si>
    <r>
      <rPr>
        <b/>
        <sz val="11"/>
        <rFont val="方正仿宋_GBK"/>
        <charset val="134"/>
      </rPr>
      <t>国有资本经营预算支出</t>
    </r>
  </si>
  <si>
    <t>22301</t>
  </si>
  <si>
    <t>解决历史遗留问题及改革成本支出</t>
  </si>
  <si>
    <r>
      <rPr>
        <sz val="9"/>
        <rFont val="Times New Roman"/>
        <charset val="134"/>
      </rPr>
      <t xml:space="preserve"> </t>
    </r>
    <r>
      <rPr>
        <sz val="9"/>
        <rFont val="方正仿宋_GBK"/>
        <charset val="134"/>
      </rPr>
      <t>人大事务款合计</t>
    </r>
  </si>
  <si>
    <t>2230101</t>
  </si>
  <si>
    <r>
      <rPr>
        <sz val="11"/>
        <rFont val="方正仿宋_GBK"/>
        <charset val="134"/>
      </rPr>
      <t>厂办大集体改革支出</t>
    </r>
  </si>
  <si>
    <r>
      <rPr>
        <sz val="9"/>
        <rFont val="Times New Roman"/>
        <charset val="134"/>
      </rPr>
      <t xml:space="preserve">  </t>
    </r>
    <r>
      <rPr>
        <sz val="9"/>
        <rFont val="方正仿宋_GBK"/>
        <charset val="134"/>
      </rPr>
      <t>行政运行项合计</t>
    </r>
  </si>
  <si>
    <r>
      <rPr>
        <sz val="9"/>
        <rFont val="Times New Roman"/>
        <charset val="134"/>
      </rPr>
      <t xml:space="preserve">  </t>
    </r>
    <r>
      <rPr>
        <sz val="9"/>
        <rFont val="方正仿宋_GBK"/>
        <charset val="134"/>
      </rPr>
      <t>其他人大事务支出项合计</t>
    </r>
  </si>
  <si>
    <t>22302</t>
  </si>
  <si>
    <r>
      <rPr>
        <b/>
        <sz val="11"/>
        <rFont val="方正仿宋_GBK"/>
        <charset val="134"/>
      </rPr>
      <t>国有企业资本金注入</t>
    </r>
  </si>
  <si>
    <t>2230201</t>
  </si>
  <si>
    <r>
      <rPr>
        <sz val="11"/>
        <rFont val="方正仿宋_GBK"/>
        <charset val="134"/>
      </rPr>
      <t>国有经济结构调整支出</t>
    </r>
  </si>
  <si>
    <r>
      <rPr>
        <sz val="11"/>
        <rFont val="黑体"/>
        <charset val="134"/>
      </rPr>
      <t>附表</t>
    </r>
    <r>
      <rPr>
        <sz val="11"/>
        <rFont val="Times New Roman"/>
        <charset val="134"/>
      </rPr>
      <t>1-15</t>
    </r>
  </si>
  <si>
    <t>国有资本经营预算专项转移支付分地区安排情况表</t>
  </si>
  <si>
    <r>
      <rPr>
        <sz val="11"/>
        <rFont val="黑体"/>
        <charset val="134"/>
      </rPr>
      <t>附表</t>
    </r>
    <r>
      <rPr>
        <sz val="11"/>
        <rFont val="Times New Roman"/>
        <charset val="134"/>
      </rPr>
      <t>1-16</t>
    </r>
  </si>
  <si>
    <t>国有资本经营预算专项转移支付分项目安排情况表</t>
  </si>
  <si>
    <r>
      <rPr>
        <sz val="11"/>
        <rFont val="黑体"/>
        <charset val="134"/>
      </rPr>
      <t>附表</t>
    </r>
    <r>
      <rPr>
        <sz val="11"/>
        <rFont val="Times New Roman"/>
        <charset val="134"/>
      </rPr>
      <t>1-17</t>
    </r>
  </si>
  <si>
    <t>社会保险基金预算收入表</t>
  </si>
  <si>
    <t>社会保险基金收入</t>
  </si>
  <si>
    <t xml:space="preserve">   10201</t>
  </si>
  <si>
    <t xml:space="preserve">  企业职工基本养老保险基金收入</t>
  </si>
  <si>
    <t xml:space="preserve">      1020101</t>
  </si>
  <si>
    <t xml:space="preserve">    企业职工基本养老保险费收入</t>
  </si>
  <si>
    <t xml:space="preserve">      1020103</t>
  </si>
  <si>
    <t xml:space="preserve">    企业职工基本养老保险基金利息收入</t>
  </si>
  <si>
    <t xml:space="preserve">      1020199</t>
  </si>
  <si>
    <t xml:space="preserve">    其他企业职工基本养老保险基金收入</t>
  </si>
  <si>
    <t xml:space="preserve">   10210</t>
  </si>
  <si>
    <t xml:space="preserve">  城乡居民基本养老保险基金收入</t>
  </si>
  <si>
    <t xml:space="preserve">      1021001</t>
  </si>
  <si>
    <t xml:space="preserve">    城乡居民基本养老保险基金缴费收入</t>
  </si>
  <si>
    <t xml:space="preserve">      1021002</t>
  </si>
  <si>
    <t xml:space="preserve">    城乡居民基本养老保险基金财政补助收入</t>
  </si>
  <si>
    <t xml:space="preserve">      1021003</t>
  </si>
  <si>
    <t xml:space="preserve">    城乡居民基本养老保险基金利息收入</t>
  </si>
  <si>
    <t xml:space="preserve">      1021099</t>
  </si>
  <si>
    <t xml:space="preserve">    其他城乡居民基本养老保险基金收入</t>
  </si>
  <si>
    <t>110</t>
  </si>
  <si>
    <t>转移性收入</t>
  </si>
  <si>
    <t xml:space="preserve">   11008</t>
  </si>
  <si>
    <t xml:space="preserve">  上年结余收入</t>
  </si>
  <si>
    <t xml:space="preserve">      1100803</t>
  </si>
  <si>
    <t xml:space="preserve">    社会保险基金预算上年结余收入</t>
  </si>
  <si>
    <r>
      <rPr>
        <sz val="11"/>
        <rFont val="黑体"/>
        <charset val="134"/>
      </rPr>
      <t>附表</t>
    </r>
    <r>
      <rPr>
        <sz val="11"/>
        <rFont val="Times New Roman"/>
        <charset val="134"/>
      </rPr>
      <t>1-18</t>
    </r>
  </si>
  <si>
    <t>社会保险基金预算支出表</t>
  </si>
  <si>
    <t>209</t>
  </si>
  <si>
    <t>社会保险基金支出</t>
  </si>
  <si>
    <t xml:space="preserve">   20901</t>
  </si>
  <si>
    <t xml:space="preserve">  企业职工基本养老保险基金支出</t>
  </si>
  <si>
    <t xml:space="preserve">       2090101</t>
  </si>
  <si>
    <t>　　基本养老金</t>
  </si>
  <si>
    <t xml:space="preserve">       2090103</t>
  </si>
  <si>
    <t xml:space="preserve">    丧葬抚恤补助</t>
  </si>
  <si>
    <t xml:space="preserve">       2090199</t>
  </si>
  <si>
    <t xml:space="preserve">    其他企业职工基本养老保险基金支出</t>
  </si>
  <si>
    <t xml:space="preserve">   20910</t>
  </si>
  <si>
    <t xml:space="preserve">  城乡居民基本养老保险基金支出</t>
  </si>
  <si>
    <t xml:space="preserve">       2091001</t>
  </si>
  <si>
    <t xml:space="preserve">    基础养老金支出</t>
  </si>
  <si>
    <t xml:space="preserve">       2091002</t>
  </si>
  <si>
    <t xml:space="preserve">    个人账户养老金支出</t>
  </si>
  <si>
    <t xml:space="preserve">       2091003</t>
  </si>
  <si>
    <t xml:space="preserve">    丧葬抚恤补助支出</t>
  </si>
  <si>
    <t>230</t>
  </si>
  <si>
    <t>转移性支出</t>
  </si>
  <si>
    <t xml:space="preserve">   23009</t>
  </si>
  <si>
    <t xml:space="preserve">  年终结余</t>
  </si>
  <si>
    <t xml:space="preserve">       2300903</t>
  </si>
  <si>
    <t xml:space="preserve">    社会保险基金预算年终结余</t>
  </si>
  <si>
    <t xml:space="preserve">   23014</t>
  </si>
  <si>
    <t>社会保险基金上解下拨支出</t>
  </si>
  <si>
    <t xml:space="preserve">       2301401</t>
  </si>
  <si>
    <t xml:space="preserve">    社会保险基金补助下级支出</t>
  </si>
  <si>
    <t xml:space="preserve">       2301402</t>
  </si>
  <si>
    <t xml:space="preserve">    社会保险基金上解上级支出</t>
  </si>
  <si>
    <r>
      <rPr>
        <sz val="11"/>
        <rFont val="黑体"/>
        <charset val="134"/>
      </rPr>
      <t>附表</t>
    </r>
    <r>
      <rPr>
        <sz val="11"/>
        <rFont val="Times New Roman"/>
        <charset val="134"/>
      </rPr>
      <t>1</t>
    </r>
  </si>
  <si>
    <t>地方政府债务信息表</t>
  </si>
  <si>
    <t>此表无数据。高新区为市派出机构，相关债务信息包含在市本级债务信息中，已由市本级予以公开。</t>
  </si>
</sst>
</file>

<file path=xl/styles.xml><?xml version="1.0" encoding="utf-8"?>
<styleSheet xmlns="http://schemas.openxmlformats.org/spreadsheetml/2006/main" xmlns:mc="http://schemas.openxmlformats.org/markup-compatibility/2006" xmlns:xr9="http://schemas.microsoft.com/office/spreadsheetml/2016/revision9" mc:Ignorable="xr9">
  <numFmts count="10">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
    <numFmt numFmtId="177" formatCode="0_);[Red]\(0\)"/>
    <numFmt numFmtId="178" formatCode="0_ "/>
    <numFmt numFmtId="179" formatCode="0.00_ "/>
    <numFmt numFmtId="180" formatCode="0;_렀"/>
    <numFmt numFmtId="181" formatCode="0.0_ "/>
  </numFmts>
  <fonts count="79">
    <font>
      <sz val="11"/>
      <color theme="1"/>
      <name val="宋体"/>
      <charset val="134"/>
      <scheme val="minor"/>
    </font>
    <font>
      <b/>
      <sz val="12"/>
      <name val="Times New Roman"/>
      <charset val="134"/>
    </font>
    <font>
      <b/>
      <sz val="11"/>
      <name val="Times New Roman"/>
      <charset val="134"/>
    </font>
    <font>
      <sz val="11"/>
      <name val="Times New Roman"/>
      <charset val="134"/>
    </font>
    <font>
      <sz val="12"/>
      <name val="Times New Roman"/>
      <charset val="134"/>
    </font>
    <font>
      <sz val="14"/>
      <name val="Times New Roman"/>
      <charset val="134"/>
    </font>
    <font>
      <sz val="18"/>
      <name val="方正小标宋_GBK"/>
      <charset val="134"/>
    </font>
    <font>
      <sz val="18"/>
      <name val="Times New Roman"/>
      <charset val="134"/>
    </font>
    <font>
      <b/>
      <sz val="12"/>
      <name val="宋体"/>
      <charset val="134"/>
    </font>
    <font>
      <b/>
      <sz val="11"/>
      <name val="宋体"/>
      <charset val="134"/>
    </font>
    <font>
      <sz val="9"/>
      <name val="Times New Roman"/>
      <charset val="134"/>
    </font>
    <font>
      <b/>
      <sz val="11"/>
      <color theme="1"/>
      <name val="宋体"/>
      <charset val="134"/>
      <scheme val="minor"/>
    </font>
    <font>
      <b/>
      <sz val="11"/>
      <color indexed="8"/>
      <name val="宋体"/>
      <charset val="134"/>
      <scheme val="minor"/>
    </font>
    <font>
      <sz val="11"/>
      <color indexed="8"/>
      <name val="宋体"/>
      <charset val="134"/>
      <scheme val="minor"/>
    </font>
    <font>
      <b/>
      <sz val="11"/>
      <name val="宋体"/>
      <charset val="134"/>
      <scheme val="minor"/>
    </font>
    <font>
      <sz val="11"/>
      <name val="宋体"/>
      <charset val="134"/>
      <scheme val="minor"/>
    </font>
    <font>
      <b/>
      <sz val="11"/>
      <name val="方正书宋_GBK"/>
      <charset val="134"/>
    </font>
    <font>
      <sz val="10.5"/>
      <name val="Times New Roman"/>
      <charset val="134"/>
    </font>
    <font>
      <sz val="11"/>
      <name val="宋体"/>
      <charset val="134"/>
    </font>
    <font>
      <b/>
      <sz val="9"/>
      <name val="Times New Roman"/>
      <charset val="134"/>
    </font>
    <font>
      <b/>
      <sz val="11"/>
      <name val="方正仿宋_GBK"/>
      <charset val="134"/>
    </font>
    <font>
      <sz val="11"/>
      <name val="方正仿宋_GBK"/>
      <charset val="134"/>
    </font>
    <font>
      <sz val="10"/>
      <name val="宋体"/>
      <charset val="134"/>
      <scheme val="minor"/>
    </font>
    <font>
      <sz val="12"/>
      <name val="宋体"/>
      <charset val="134"/>
    </font>
    <font>
      <sz val="11"/>
      <name val="方正书宋_GBK"/>
      <charset val="134"/>
    </font>
    <font>
      <b/>
      <sz val="11"/>
      <name val="方正仿宋_GBK"/>
      <charset val="134"/>
    </font>
    <font>
      <b/>
      <sz val="20"/>
      <color theme="1"/>
      <name val="宋体"/>
      <charset val="134"/>
      <scheme val="min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Helv"/>
      <charset val="134"/>
    </font>
    <font>
      <sz val="11"/>
      <color indexed="8"/>
      <name val="宋体"/>
      <charset val="134"/>
    </font>
    <font>
      <sz val="11"/>
      <color indexed="9"/>
      <name val="宋体"/>
      <charset val="134"/>
    </font>
    <font>
      <sz val="7"/>
      <name val="Small Fonts"/>
      <charset val="134"/>
    </font>
    <font>
      <sz val="10"/>
      <name val="MS Sans Serif"/>
      <charset val="134"/>
    </font>
    <font>
      <b/>
      <sz val="15"/>
      <color indexed="56"/>
      <name val="宋体"/>
      <charset val="134"/>
    </font>
    <font>
      <b/>
      <sz val="13"/>
      <color indexed="56"/>
      <name val="宋体"/>
      <charset val="134"/>
    </font>
    <font>
      <b/>
      <sz val="11"/>
      <color indexed="56"/>
      <name val="宋体"/>
      <charset val="134"/>
    </font>
    <font>
      <b/>
      <sz val="18"/>
      <color indexed="56"/>
      <name val="宋体"/>
      <charset val="134"/>
    </font>
    <font>
      <sz val="11"/>
      <color indexed="20"/>
      <name val="宋体"/>
      <charset val="134"/>
    </font>
    <font>
      <sz val="12"/>
      <color indexed="20"/>
      <name val="宋体"/>
      <charset val="134"/>
    </font>
    <font>
      <sz val="9"/>
      <name val="宋体"/>
      <charset val="134"/>
    </font>
    <font>
      <sz val="11"/>
      <color theme="1"/>
      <name val="宋体"/>
      <charset val="134"/>
      <scheme val="minor"/>
    </font>
    <font>
      <sz val="11"/>
      <color indexed="17"/>
      <name val="宋体"/>
      <charset val="134"/>
    </font>
    <font>
      <sz val="12"/>
      <color indexed="17"/>
      <name val="宋体"/>
      <charset val="134"/>
    </font>
    <font>
      <b/>
      <sz val="11"/>
      <color indexed="8"/>
      <name val="宋体"/>
      <charset val="134"/>
    </font>
    <font>
      <b/>
      <sz val="11"/>
      <color indexed="52"/>
      <name val="宋体"/>
      <charset val="134"/>
    </font>
    <font>
      <b/>
      <sz val="11"/>
      <color indexed="9"/>
      <name val="宋体"/>
      <charset val="134"/>
    </font>
    <font>
      <i/>
      <sz val="11"/>
      <color indexed="23"/>
      <name val="宋体"/>
      <charset val="134"/>
    </font>
    <font>
      <sz val="11"/>
      <color indexed="10"/>
      <name val="宋体"/>
      <charset val="134"/>
    </font>
    <font>
      <sz val="11"/>
      <color indexed="52"/>
      <name val="宋体"/>
      <charset val="134"/>
    </font>
    <font>
      <sz val="11"/>
      <color indexed="60"/>
      <name val="宋体"/>
      <charset val="134"/>
    </font>
    <font>
      <b/>
      <sz val="11"/>
      <color indexed="63"/>
      <name val="宋体"/>
      <charset val="134"/>
    </font>
    <font>
      <sz val="11"/>
      <color indexed="62"/>
      <name val="宋体"/>
      <charset val="134"/>
    </font>
    <font>
      <sz val="12"/>
      <name val="Courier"/>
      <charset val="134"/>
    </font>
    <font>
      <sz val="9"/>
      <name val="方正书宋_GBK"/>
      <charset val="134"/>
    </font>
    <font>
      <sz val="11"/>
      <name val="黑体"/>
      <charset val="134"/>
    </font>
    <font>
      <b/>
      <sz val="9"/>
      <name val="方正书宋_GBK"/>
      <charset val="134"/>
    </font>
    <font>
      <sz val="9"/>
      <name val="方正仿宋_GBK"/>
      <charset val="134"/>
    </font>
    <font>
      <b/>
      <sz val="11"/>
      <name val="方正书宋_GBK"/>
      <charset val="134"/>
    </font>
    <font>
      <sz val="12"/>
      <name val="方正仿宋_GBK"/>
      <charset val="134"/>
    </font>
    <font>
      <sz val="10.5"/>
      <name val="方正仿宋_GBK"/>
      <charset val="134"/>
    </font>
  </fonts>
  <fills count="55">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22"/>
        <bgColor indexed="64"/>
      </patternFill>
    </fill>
    <fill>
      <patternFill patternType="solid">
        <fgColor indexed="55"/>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43"/>
        <bgColor indexed="64"/>
      </patternFill>
    </fill>
    <fill>
      <patternFill patternType="solid">
        <fgColor indexed="26"/>
        <bgColor indexed="64"/>
      </patternFill>
    </fill>
  </fills>
  <borders count="23">
    <border>
      <left/>
      <right/>
      <top/>
      <bottom/>
      <diagonal/>
    </border>
    <border>
      <left style="thin">
        <color auto="1"/>
      </left>
      <right style="thin">
        <color auto="1"/>
      </right>
      <top style="thin">
        <color auto="1"/>
      </top>
      <bottom style="thin">
        <color auto="1"/>
      </bottom>
      <diagonal/>
    </border>
    <border>
      <left/>
      <right/>
      <top style="thin">
        <color auto="1"/>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s>
  <cellStyleXfs count="352">
    <xf numFmtId="0" fontId="0" fillId="0" borderId="0"/>
    <xf numFmtId="43" fontId="27" fillId="0" borderId="0" applyFont="0" applyFill="0" applyBorder="0" applyAlignment="0" applyProtection="0">
      <alignment vertical="center"/>
    </xf>
    <xf numFmtId="44" fontId="27" fillId="0" borderId="0" applyFont="0" applyFill="0" applyBorder="0" applyAlignment="0" applyProtection="0">
      <alignment vertical="center"/>
    </xf>
    <xf numFmtId="9" fontId="27" fillId="0" borderId="0" applyFont="0" applyFill="0" applyBorder="0" applyAlignment="0" applyProtection="0">
      <alignment vertical="center"/>
    </xf>
    <xf numFmtId="41" fontId="27" fillId="0" borderId="0" applyFont="0" applyFill="0" applyBorder="0" applyAlignment="0" applyProtection="0">
      <alignment vertical="center"/>
    </xf>
    <xf numFmtId="42" fontId="27" fillId="0" borderId="0" applyFon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7" fillId="2" borderId="6" applyNumberFormat="0" applyFont="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7" applyNumberFormat="0" applyFill="0" applyAlignment="0" applyProtection="0">
      <alignment vertical="center"/>
    </xf>
    <xf numFmtId="0" fontId="34" fillId="0" borderId="7" applyNumberFormat="0" applyFill="0" applyAlignment="0" applyProtection="0">
      <alignment vertical="center"/>
    </xf>
    <xf numFmtId="0" fontId="35" fillId="0" borderId="8" applyNumberFormat="0" applyFill="0" applyAlignment="0" applyProtection="0">
      <alignment vertical="center"/>
    </xf>
    <xf numFmtId="0" fontId="35" fillId="0" borderId="0" applyNumberFormat="0" applyFill="0" applyBorder="0" applyAlignment="0" applyProtection="0">
      <alignment vertical="center"/>
    </xf>
    <xf numFmtId="0" fontId="36" fillId="3" borderId="9" applyNumberFormat="0" applyAlignment="0" applyProtection="0">
      <alignment vertical="center"/>
    </xf>
    <xf numFmtId="0" fontId="37" fillId="4" borderId="10" applyNumberFormat="0" applyAlignment="0" applyProtection="0">
      <alignment vertical="center"/>
    </xf>
    <xf numFmtId="0" fontId="38" fillId="4" borderId="9" applyNumberFormat="0" applyAlignment="0" applyProtection="0">
      <alignment vertical="center"/>
    </xf>
    <xf numFmtId="0" fontId="39" fillId="5" borderId="11" applyNumberFormat="0" applyAlignment="0" applyProtection="0">
      <alignment vertical="center"/>
    </xf>
    <xf numFmtId="0" fontId="40" fillId="0" borderId="12" applyNumberFormat="0" applyFill="0" applyAlignment="0" applyProtection="0">
      <alignment vertical="center"/>
    </xf>
    <xf numFmtId="0" fontId="41" fillId="0" borderId="13" applyNumberFormat="0" applyFill="0" applyAlignment="0" applyProtection="0">
      <alignment vertical="center"/>
    </xf>
    <xf numFmtId="0" fontId="42" fillId="6" borderId="0" applyNumberFormat="0" applyBorder="0" applyAlignment="0" applyProtection="0">
      <alignment vertical="center"/>
    </xf>
    <xf numFmtId="0" fontId="43" fillId="7" borderId="0" applyNumberFormat="0" applyBorder="0" applyAlignment="0" applyProtection="0">
      <alignment vertical="center"/>
    </xf>
    <xf numFmtId="0" fontId="44" fillId="8" borderId="0" applyNumberFormat="0" applyBorder="0" applyAlignment="0" applyProtection="0">
      <alignment vertical="center"/>
    </xf>
    <xf numFmtId="0" fontId="45" fillId="9" borderId="0" applyNumberFormat="0" applyBorder="0" applyAlignment="0" applyProtection="0">
      <alignment vertical="center"/>
    </xf>
    <xf numFmtId="0" fontId="46" fillId="10" borderId="0" applyNumberFormat="0" applyBorder="0" applyAlignment="0" applyProtection="0">
      <alignment vertical="center"/>
    </xf>
    <xf numFmtId="0" fontId="46" fillId="11" borderId="0" applyNumberFormat="0" applyBorder="0" applyAlignment="0" applyProtection="0">
      <alignment vertical="center"/>
    </xf>
    <xf numFmtId="0" fontId="45" fillId="12" borderId="0" applyNumberFormat="0" applyBorder="0" applyAlignment="0" applyProtection="0">
      <alignment vertical="center"/>
    </xf>
    <xf numFmtId="0" fontId="45" fillId="13" borderId="0" applyNumberFormat="0" applyBorder="0" applyAlignment="0" applyProtection="0">
      <alignment vertical="center"/>
    </xf>
    <xf numFmtId="0" fontId="46" fillId="14" borderId="0" applyNumberFormat="0" applyBorder="0" applyAlignment="0" applyProtection="0">
      <alignment vertical="center"/>
    </xf>
    <xf numFmtId="0" fontId="46" fillId="15" borderId="0" applyNumberFormat="0" applyBorder="0" applyAlignment="0" applyProtection="0">
      <alignment vertical="center"/>
    </xf>
    <xf numFmtId="0" fontId="45" fillId="16" borderId="0" applyNumberFormat="0" applyBorder="0" applyAlignment="0" applyProtection="0">
      <alignment vertical="center"/>
    </xf>
    <xf numFmtId="0" fontId="45" fillId="17" borderId="0" applyNumberFormat="0" applyBorder="0" applyAlignment="0" applyProtection="0">
      <alignment vertical="center"/>
    </xf>
    <xf numFmtId="0" fontId="46" fillId="18" borderId="0" applyNumberFormat="0" applyBorder="0" applyAlignment="0" applyProtection="0">
      <alignment vertical="center"/>
    </xf>
    <xf numFmtId="0" fontId="46" fillId="19" borderId="0" applyNumberFormat="0" applyBorder="0" applyAlignment="0" applyProtection="0">
      <alignment vertical="center"/>
    </xf>
    <xf numFmtId="0" fontId="45" fillId="20" borderId="0" applyNumberFormat="0" applyBorder="0" applyAlignment="0" applyProtection="0">
      <alignment vertical="center"/>
    </xf>
    <xf numFmtId="0" fontId="45" fillId="21" borderId="0" applyNumberFormat="0" applyBorder="0" applyAlignment="0" applyProtection="0">
      <alignment vertical="center"/>
    </xf>
    <xf numFmtId="0" fontId="46" fillId="22" borderId="0" applyNumberFormat="0" applyBorder="0" applyAlignment="0" applyProtection="0">
      <alignment vertical="center"/>
    </xf>
    <xf numFmtId="0" fontId="46" fillId="23" borderId="0" applyNumberFormat="0" applyBorder="0" applyAlignment="0" applyProtection="0">
      <alignment vertical="center"/>
    </xf>
    <xf numFmtId="0" fontId="45" fillId="24" borderId="0" applyNumberFormat="0" applyBorder="0" applyAlignment="0" applyProtection="0">
      <alignment vertical="center"/>
    </xf>
    <xf numFmtId="0" fontId="45" fillId="25" borderId="0" applyNumberFormat="0" applyBorder="0" applyAlignment="0" applyProtection="0">
      <alignment vertical="center"/>
    </xf>
    <xf numFmtId="0" fontId="46" fillId="26" borderId="0" applyNumberFormat="0" applyBorder="0" applyAlignment="0" applyProtection="0">
      <alignment vertical="center"/>
    </xf>
    <xf numFmtId="0" fontId="46" fillId="27" borderId="0" applyNumberFormat="0" applyBorder="0" applyAlignment="0" applyProtection="0">
      <alignment vertical="center"/>
    </xf>
    <xf numFmtId="0" fontId="45" fillId="28" borderId="0" applyNumberFormat="0" applyBorder="0" applyAlignment="0" applyProtection="0">
      <alignment vertical="center"/>
    </xf>
    <xf numFmtId="0" fontId="45" fillId="29" borderId="0" applyNumberFormat="0" applyBorder="0" applyAlignment="0" applyProtection="0">
      <alignment vertical="center"/>
    </xf>
    <xf numFmtId="0" fontId="46" fillId="30" borderId="0" applyNumberFormat="0" applyBorder="0" applyAlignment="0" applyProtection="0">
      <alignment vertical="center"/>
    </xf>
    <xf numFmtId="0" fontId="46" fillId="31" borderId="0" applyNumberFormat="0" applyBorder="0" applyAlignment="0" applyProtection="0">
      <alignment vertical="center"/>
    </xf>
    <xf numFmtId="0" fontId="45" fillId="32" borderId="0" applyNumberFormat="0" applyBorder="0" applyAlignment="0" applyProtection="0">
      <alignment vertical="center"/>
    </xf>
    <xf numFmtId="0" fontId="47" fillId="0" borderId="0"/>
    <xf numFmtId="0" fontId="47" fillId="0" borderId="0"/>
    <xf numFmtId="0" fontId="47" fillId="0" borderId="0"/>
    <xf numFmtId="0" fontId="48" fillId="33" borderId="0" applyNumberFormat="0" applyBorder="0" applyAlignment="0" applyProtection="0">
      <alignment vertical="center"/>
    </xf>
    <xf numFmtId="0" fontId="48" fillId="33" borderId="0" applyNumberFormat="0" applyBorder="0" applyAlignment="0" applyProtection="0">
      <alignment vertical="center"/>
    </xf>
    <xf numFmtId="0" fontId="48" fillId="33" borderId="0" applyNumberFormat="0" applyBorder="0" applyAlignment="0" applyProtection="0">
      <alignment vertical="center"/>
    </xf>
    <xf numFmtId="0" fontId="48" fillId="34" borderId="0" applyNumberFormat="0" applyBorder="0" applyAlignment="0" applyProtection="0">
      <alignment vertical="center"/>
    </xf>
    <xf numFmtId="0" fontId="48" fillId="34" borderId="0" applyNumberFormat="0" applyBorder="0" applyAlignment="0" applyProtection="0">
      <alignment vertical="center"/>
    </xf>
    <xf numFmtId="0" fontId="48" fillId="34" borderId="0" applyNumberFormat="0" applyBorder="0" applyAlignment="0" applyProtection="0">
      <alignment vertical="center"/>
    </xf>
    <xf numFmtId="0" fontId="48" fillId="35" borderId="0" applyNumberFormat="0" applyBorder="0" applyAlignment="0" applyProtection="0">
      <alignment vertical="center"/>
    </xf>
    <xf numFmtId="0" fontId="48" fillId="35" borderId="0" applyNumberFormat="0" applyBorder="0" applyAlignment="0" applyProtection="0">
      <alignment vertical="center"/>
    </xf>
    <xf numFmtId="0" fontId="48" fillId="35" borderId="0" applyNumberFormat="0" applyBorder="0" applyAlignment="0" applyProtection="0">
      <alignment vertical="center"/>
    </xf>
    <xf numFmtId="0" fontId="48" fillId="36" borderId="0" applyNumberFormat="0" applyBorder="0" applyAlignment="0" applyProtection="0">
      <alignment vertical="center"/>
    </xf>
    <xf numFmtId="0" fontId="48" fillId="36" borderId="0" applyNumberFormat="0" applyBorder="0" applyAlignment="0" applyProtection="0">
      <alignment vertical="center"/>
    </xf>
    <xf numFmtId="0" fontId="48" fillId="36" borderId="0" applyNumberFormat="0" applyBorder="0" applyAlignment="0" applyProtection="0">
      <alignment vertical="center"/>
    </xf>
    <xf numFmtId="0" fontId="48" fillId="37" borderId="0" applyNumberFormat="0" applyBorder="0" applyAlignment="0" applyProtection="0">
      <alignment vertical="center"/>
    </xf>
    <xf numFmtId="0" fontId="48" fillId="37" borderId="0" applyNumberFormat="0" applyBorder="0" applyAlignment="0" applyProtection="0">
      <alignment vertical="center"/>
    </xf>
    <xf numFmtId="0" fontId="48" fillId="37" borderId="0" applyNumberFormat="0" applyBorder="0" applyAlignment="0" applyProtection="0">
      <alignment vertical="center"/>
    </xf>
    <xf numFmtId="0" fontId="48" fillId="38" borderId="0" applyNumberFormat="0" applyBorder="0" applyAlignment="0" applyProtection="0">
      <alignment vertical="center"/>
    </xf>
    <xf numFmtId="0" fontId="48" fillId="38" borderId="0" applyNumberFormat="0" applyBorder="0" applyAlignment="0" applyProtection="0">
      <alignment vertical="center"/>
    </xf>
    <xf numFmtId="0" fontId="48" fillId="38" borderId="0" applyNumberFormat="0" applyBorder="0" applyAlignment="0" applyProtection="0">
      <alignment vertical="center"/>
    </xf>
    <xf numFmtId="0" fontId="48" fillId="33" borderId="0" applyNumberFormat="0" applyBorder="0" applyAlignment="0" applyProtection="0">
      <alignment vertical="center"/>
    </xf>
    <xf numFmtId="0" fontId="48" fillId="34" borderId="0" applyNumberFormat="0" applyBorder="0" applyAlignment="0" applyProtection="0">
      <alignment vertical="center"/>
    </xf>
    <xf numFmtId="0" fontId="48" fillId="35" borderId="0" applyNumberFormat="0" applyBorder="0" applyAlignment="0" applyProtection="0">
      <alignment vertical="center"/>
    </xf>
    <xf numFmtId="0" fontId="48" fillId="36" borderId="0" applyNumberFormat="0" applyBorder="0" applyAlignment="0" applyProtection="0">
      <alignment vertical="center"/>
    </xf>
    <xf numFmtId="0" fontId="48" fillId="37" borderId="0" applyNumberFormat="0" applyBorder="0" applyAlignment="0" applyProtection="0">
      <alignment vertical="center"/>
    </xf>
    <xf numFmtId="0" fontId="48" fillId="38" borderId="0" applyNumberFormat="0" applyBorder="0" applyAlignment="0" applyProtection="0">
      <alignment vertical="center"/>
    </xf>
    <xf numFmtId="0" fontId="48" fillId="39" borderId="0" applyNumberFormat="0" applyBorder="0" applyAlignment="0" applyProtection="0">
      <alignment vertical="center"/>
    </xf>
    <xf numFmtId="0" fontId="48" fillId="39" borderId="0" applyNumberFormat="0" applyBorder="0" applyAlignment="0" applyProtection="0">
      <alignment vertical="center"/>
    </xf>
    <xf numFmtId="0" fontId="48" fillId="39" borderId="0" applyNumberFormat="0" applyBorder="0" applyAlignment="0" applyProtection="0">
      <alignment vertical="center"/>
    </xf>
    <xf numFmtId="0" fontId="48" fillId="40" borderId="0" applyNumberFormat="0" applyBorder="0" applyAlignment="0" applyProtection="0">
      <alignment vertical="center"/>
    </xf>
    <xf numFmtId="0" fontId="48" fillId="40" borderId="0" applyNumberFormat="0" applyBorder="0" applyAlignment="0" applyProtection="0">
      <alignment vertical="center"/>
    </xf>
    <xf numFmtId="0" fontId="48" fillId="40" borderId="0" applyNumberFormat="0" applyBorder="0" applyAlignment="0" applyProtection="0">
      <alignment vertical="center"/>
    </xf>
    <xf numFmtId="0" fontId="48" fillId="41" borderId="0" applyNumberFormat="0" applyBorder="0" applyAlignment="0" applyProtection="0">
      <alignment vertical="center"/>
    </xf>
    <xf numFmtId="0" fontId="48" fillId="41" borderId="0" applyNumberFormat="0" applyBorder="0" applyAlignment="0" applyProtection="0">
      <alignment vertical="center"/>
    </xf>
    <xf numFmtId="0" fontId="48" fillId="41" borderId="0" applyNumberFormat="0" applyBorder="0" applyAlignment="0" applyProtection="0">
      <alignment vertical="center"/>
    </xf>
    <xf numFmtId="0" fontId="48" fillId="36" borderId="0" applyNumberFormat="0" applyBorder="0" applyAlignment="0" applyProtection="0">
      <alignment vertical="center"/>
    </xf>
    <xf numFmtId="0" fontId="48" fillId="36" borderId="0" applyNumberFormat="0" applyBorder="0" applyAlignment="0" applyProtection="0">
      <alignment vertical="center"/>
    </xf>
    <xf numFmtId="0" fontId="48" fillId="36" borderId="0" applyNumberFormat="0" applyBorder="0" applyAlignment="0" applyProtection="0">
      <alignment vertical="center"/>
    </xf>
    <xf numFmtId="0" fontId="48" fillId="39" borderId="0" applyNumberFormat="0" applyBorder="0" applyAlignment="0" applyProtection="0">
      <alignment vertical="center"/>
    </xf>
    <xf numFmtId="0" fontId="48" fillId="39" borderId="0" applyNumberFormat="0" applyBorder="0" applyAlignment="0" applyProtection="0">
      <alignment vertical="center"/>
    </xf>
    <xf numFmtId="0" fontId="48" fillId="39" borderId="0" applyNumberFormat="0" applyBorder="0" applyAlignment="0" applyProtection="0">
      <alignment vertical="center"/>
    </xf>
    <xf numFmtId="0" fontId="48" fillId="42" borderId="0" applyNumberFormat="0" applyBorder="0" applyAlignment="0" applyProtection="0">
      <alignment vertical="center"/>
    </xf>
    <xf numFmtId="0" fontId="48" fillId="42" borderId="0" applyNumberFormat="0" applyBorder="0" applyAlignment="0" applyProtection="0">
      <alignment vertical="center"/>
    </xf>
    <xf numFmtId="0" fontId="48" fillId="42" borderId="0" applyNumberFormat="0" applyBorder="0" applyAlignment="0" applyProtection="0">
      <alignment vertical="center"/>
    </xf>
    <xf numFmtId="0" fontId="48" fillId="39" borderId="0" applyNumberFormat="0" applyBorder="0" applyAlignment="0" applyProtection="0">
      <alignment vertical="center"/>
    </xf>
    <xf numFmtId="0" fontId="48" fillId="40" borderId="0" applyNumberFormat="0" applyBorder="0" applyAlignment="0" applyProtection="0">
      <alignment vertical="center"/>
    </xf>
    <xf numFmtId="0" fontId="48" fillId="41" borderId="0" applyNumberFormat="0" applyBorder="0" applyAlignment="0" applyProtection="0">
      <alignment vertical="center"/>
    </xf>
    <xf numFmtId="0" fontId="48" fillId="36" borderId="0" applyNumberFormat="0" applyBorder="0" applyAlignment="0" applyProtection="0">
      <alignment vertical="center"/>
    </xf>
    <xf numFmtId="0" fontId="48" fillId="39" borderId="0" applyNumberFormat="0" applyBorder="0" applyAlignment="0" applyProtection="0">
      <alignment vertical="center"/>
    </xf>
    <xf numFmtId="0" fontId="48" fillId="42" borderId="0" applyNumberFormat="0" applyBorder="0" applyAlignment="0" applyProtection="0">
      <alignment vertical="center"/>
    </xf>
    <xf numFmtId="0" fontId="49" fillId="43" borderId="0" applyNumberFormat="0" applyBorder="0" applyAlignment="0" applyProtection="0">
      <alignment vertical="center"/>
    </xf>
    <xf numFmtId="0" fontId="49" fillId="43" borderId="0" applyNumberFormat="0" applyBorder="0" applyAlignment="0" applyProtection="0">
      <alignment vertical="center"/>
    </xf>
    <xf numFmtId="0" fontId="49" fillId="43" borderId="0" applyNumberFormat="0" applyBorder="0" applyAlignment="0" applyProtection="0">
      <alignment vertical="center"/>
    </xf>
    <xf numFmtId="0" fontId="49" fillId="40" borderId="0" applyNumberFormat="0" applyBorder="0" applyAlignment="0" applyProtection="0">
      <alignment vertical="center"/>
    </xf>
    <xf numFmtId="0" fontId="49" fillId="40" borderId="0" applyNumberFormat="0" applyBorder="0" applyAlignment="0" applyProtection="0">
      <alignment vertical="center"/>
    </xf>
    <xf numFmtId="0" fontId="49" fillId="40" borderId="0" applyNumberFormat="0" applyBorder="0" applyAlignment="0" applyProtection="0">
      <alignment vertical="center"/>
    </xf>
    <xf numFmtId="0" fontId="49" fillId="41" borderId="0" applyNumberFormat="0" applyBorder="0" applyAlignment="0" applyProtection="0">
      <alignment vertical="center"/>
    </xf>
    <xf numFmtId="0" fontId="49" fillId="41" borderId="0" applyNumberFormat="0" applyBorder="0" applyAlignment="0" applyProtection="0">
      <alignment vertical="center"/>
    </xf>
    <xf numFmtId="0" fontId="49" fillId="41" borderId="0" applyNumberFormat="0" applyBorder="0" applyAlignment="0" applyProtection="0">
      <alignment vertical="center"/>
    </xf>
    <xf numFmtId="0" fontId="49" fillId="44" borderId="0" applyNumberFormat="0" applyBorder="0" applyAlignment="0" applyProtection="0">
      <alignment vertical="center"/>
    </xf>
    <xf numFmtId="0" fontId="49" fillId="44" borderId="0" applyNumberFormat="0" applyBorder="0" applyAlignment="0" applyProtection="0">
      <alignment vertical="center"/>
    </xf>
    <xf numFmtId="0" fontId="49" fillId="44" borderId="0" applyNumberFormat="0" applyBorder="0" applyAlignment="0" applyProtection="0">
      <alignment vertical="center"/>
    </xf>
    <xf numFmtId="0" fontId="49" fillId="45" borderId="0" applyNumberFormat="0" applyBorder="0" applyAlignment="0" applyProtection="0">
      <alignment vertical="center"/>
    </xf>
    <xf numFmtId="0" fontId="49" fillId="45" borderId="0" applyNumberFormat="0" applyBorder="0" applyAlignment="0" applyProtection="0">
      <alignment vertical="center"/>
    </xf>
    <xf numFmtId="0" fontId="49" fillId="45" borderId="0" applyNumberFormat="0" applyBorder="0" applyAlignment="0" applyProtection="0">
      <alignment vertical="center"/>
    </xf>
    <xf numFmtId="0" fontId="49" fillId="46" borderId="0" applyNumberFormat="0" applyBorder="0" applyAlignment="0" applyProtection="0">
      <alignment vertical="center"/>
    </xf>
    <xf numFmtId="0" fontId="49" fillId="46" borderId="0" applyNumberFormat="0" applyBorder="0" applyAlignment="0" applyProtection="0">
      <alignment vertical="center"/>
    </xf>
    <xf numFmtId="0" fontId="49" fillId="46" borderId="0" applyNumberFormat="0" applyBorder="0" applyAlignment="0" applyProtection="0">
      <alignment vertical="center"/>
    </xf>
    <xf numFmtId="0" fontId="49" fillId="43" borderId="0" applyNumberFormat="0" applyBorder="0" applyAlignment="0" applyProtection="0">
      <alignment vertical="center"/>
    </xf>
    <xf numFmtId="0" fontId="49" fillId="40" borderId="0" applyNumberFormat="0" applyBorder="0" applyAlignment="0" applyProtection="0">
      <alignment vertical="center"/>
    </xf>
    <xf numFmtId="0" fontId="49" fillId="41" borderId="0" applyNumberFormat="0" applyBorder="0" applyAlignment="0" applyProtection="0">
      <alignment vertical="center"/>
    </xf>
    <xf numFmtId="0" fontId="49" fillId="44" borderId="0" applyNumberFormat="0" applyBorder="0" applyAlignment="0" applyProtection="0">
      <alignment vertical="center"/>
    </xf>
    <xf numFmtId="0" fontId="49" fillId="45" borderId="0" applyNumberFormat="0" applyBorder="0" applyAlignment="0" applyProtection="0">
      <alignment vertical="center"/>
    </xf>
    <xf numFmtId="0" fontId="49" fillId="46" borderId="0" applyNumberFormat="0" applyBorder="0" applyAlignment="0" applyProtection="0">
      <alignment vertical="center"/>
    </xf>
    <xf numFmtId="37" fontId="50" fillId="0" borderId="0"/>
    <xf numFmtId="0" fontId="51" fillId="0" borderId="0"/>
    <xf numFmtId="9" fontId="47" fillId="0" borderId="0" applyFont="0" applyFill="0" applyBorder="0" applyAlignment="0" applyProtection="0"/>
    <xf numFmtId="9" fontId="23" fillId="0" borderId="0" applyFont="0" applyFill="0" applyBorder="0" applyAlignment="0" applyProtection="0">
      <alignment vertical="center"/>
    </xf>
    <xf numFmtId="9" fontId="23" fillId="0" borderId="0" applyFont="0" applyFill="0" applyBorder="0" applyAlignment="0" applyProtection="0">
      <alignment vertical="center"/>
    </xf>
    <xf numFmtId="9" fontId="23" fillId="0" borderId="0" applyFont="0" applyFill="0" applyBorder="0" applyAlignment="0" applyProtection="0"/>
    <xf numFmtId="0" fontId="52" fillId="0" borderId="14" applyNumberFormat="0" applyFill="0" applyAlignment="0" applyProtection="0">
      <alignment vertical="center"/>
    </xf>
    <xf numFmtId="0" fontId="52" fillId="0" borderId="14" applyNumberFormat="0" applyFill="0" applyAlignment="0" applyProtection="0">
      <alignment vertical="center"/>
    </xf>
    <xf numFmtId="0" fontId="52" fillId="0" borderId="14" applyNumberFormat="0" applyFill="0" applyAlignment="0" applyProtection="0">
      <alignment vertical="center"/>
    </xf>
    <xf numFmtId="0" fontId="53" fillId="0" borderId="15" applyNumberFormat="0" applyFill="0" applyAlignment="0" applyProtection="0">
      <alignment vertical="center"/>
    </xf>
    <xf numFmtId="0" fontId="53" fillId="0" borderId="15" applyNumberFormat="0" applyFill="0" applyAlignment="0" applyProtection="0">
      <alignment vertical="center"/>
    </xf>
    <xf numFmtId="0" fontId="53" fillId="0" borderId="15" applyNumberFormat="0" applyFill="0" applyAlignment="0" applyProtection="0">
      <alignment vertical="center"/>
    </xf>
    <xf numFmtId="0" fontId="54" fillId="0" borderId="16" applyNumberFormat="0" applyFill="0" applyAlignment="0" applyProtection="0">
      <alignment vertical="center"/>
    </xf>
    <xf numFmtId="0" fontId="54" fillId="0" borderId="16" applyNumberFormat="0" applyFill="0" applyAlignment="0" applyProtection="0">
      <alignment vertical="center"/>
    </xf>
    <xf numFmtId="0" fontId="54" fillId="0" borderId="16" applyNumberFormat="0" applyFill="0" applyAlignment="0" applyProtection="0">
      <alignment vertical="center"/>
    </xf>
    <xf numFmtId="0" fontId="54"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55" fillId="0" borderId="0" applyNumberFormat="0" applyFill="0" applyBorder="0" applyAlignment="0" applyProtection="0">
      <alignment vertical="center"/>
    </xf>
    <xf numFmtId="0" fontId="55" fillId="0" borderId="0" applyNumberFormat="0" applyFill="0" applyBorder="0" applyAlignment="0" applyProtection="0">
      <alignment vertical="center"/>
    </xf>
    <xf numFmtId="0" fontId="55" fillId="0" borderId="0" applyNumberFormat="0" applyFill="0" applyBorder="0" applyAlignment="0" applyProtection="0">
      <alignment vertical="center"/>
    </xf>
    <xf numFmtId="0" fontId="18" fillId="0" borderId="1">
      <alignment horizontal="distributed" vertical="center" wrapText="1"/>
    </xf>
    <xf numFmtId="0" fontId="56" fillId="34" borderId="0" applyNumberFormat="0" applyBorder="0" applyAlignment="0" applyProtection="0">
      <alignment vertical="center"/>
    </xf>
    <xf numFmtId="0" fontId="56" fillId="34" borderId="0" applyNumberFormat="0" applyBorder="0" applyAlignment="0" applyProtection="0">
      <alignment vertical="center"/>
    </xf>
    <xf numFmtId="0" fontId="56" fillId="34" borderId="0" applyNumberFormat="0" applyBorder="0" applyAlignment="0" applyProtection="0">
      <alignment vertical="center"/>
    </xf>
    <xf numFmtId="0" fontId="56" fillId="34" borderId="0" applyNumberFormat="0" applyBorder="0" applyAlignment="0" applyProtection="0">
      <alignment vertical="center"/>
    </xf>
    <xf numFmtId="0" fontId="56" fillId="34" borderId="0" applyNumberFormat="0" applyBorder="0" applyAlignment="0" applyProtection="0">
      <alignment vertical="center"/>
    </xf>
    <xf numFmtId="0" fontId="56" fillId="34" borderId="0" applyNumberFormat="0" applyBorder="0" applyAlignment="0" applyProtection="0">
      <alignment vertical="center"/>
    </xf>
    <xf numFmtId="0" fontId="56" fillId="34" borderId="0" applyNumberFormat="0" applyBorder="0" applyAlignment="0" applyProtection="0">
      <alignment vertical="center"/>
    </xf>
    <xf numFmtId="0" fontId="56" fillId="34" borderId="0" applyNumberFormat="0" applyBorder="0" applyAlignment="0" applyProtection="0">
      <alignment vertical="center"/>
    </xf>
    <xf numFmtId="0" fontId="56" fillId="34" borderId="0" applyNumberFormat="0" applyBorder="0" applyAlignment="0" applyProtection="0">
      <alignment vertical="center"/>
    </xf>
    <xf numFmtId="0" fontId="56" fillId="34" borderId="0" applyNumberFormat="0" applyBorder="0" applyAlignment="0" applyProtection="0">
      <alignment vertical="center"/>
    </xf>
    <xf numFmtId="0" fontId="56" fillId="34" borderId="0" applyNumberFormat="0" applyBorder="0" applyAlignment="0" applyProtection="0">
      <alignment vertical="center"/>
    </xf>
    <xf numFmtId="0" fontId="56" fillId="34" borderId="0" applyNumberFormat="0" applyBorder="0" applyAlignment="0" applyProtection="0">
      <alignment vertical="center"/>
    </xf>
    <xf numFmtId="0" fontId="56" fillId="34" borderId="0" applyNumberFormat="0" applyBorder="0" applyAlignment="0" applyProtection="0">
      <alignment vertical="center"/>
    </xf>
    <xf numFmtId="0" fontId="56" fillId="34" borderId="0" applyNumberFormat="0" applyBorder="0" applyAlignment="0" applyProtection="0">
      <alignment vertical="center"/>
    </xf>
    <xf numFmtId="0" fontId="56" fillId="34" borderId="0" applyNumberFormat="0" applyBorder="0" applyAlignment="0" applyProtection="0">
      <alignment vertical="center"/>
    </xf>
    <xf numFmtId="0" fontId="56" fillId="34" borderId="0" applyNumberFormat="0" applyBorder="0" applyAlignment="0" applyProtection="0">
      <alignment vertical="center"/>
    </xf>
    <xf numFmtId="0" fontId="56" fillId="34" borderId="0" applyNumberFormat="0" applyBorder="0" applyAlignment="0" applyProtection="0">
      <alignment vertical="center"/>
    </xf>
    <xf numFmtId="0" fontId="56" fillId="34" borderId="0" applyNumberFormat="0" applyBorder="0" applyAlignment="0" applyProtection="0">
      <alignment vertical="center"/>
    </xf>
    <xf numFmtId="0" fontId="56" fillId="34" borderId="0" applyNumberFormat="0" applyBorder="0" applyAlignment="0" applyProtection="0">
      <alignment vertical="center"/>
    </xf>
    <xf numFmtId="0" fontId="56" fillId="34" borderId="0" applyNumberFormat="0" applyBorder="0" applyAlignment="0" applyProtection="0">
      <alignment vertical="center"/>
    </xf>
    <xf numFmtId="0" fontId="56" fillId="34" borderId="0" applyNumberFormat="0" applyBorder="0" applyAlignment="0" applyProtection="0">
      <alignment vertical="center"/>
    </xf>
    <xf numFmtId="0" fontId="56" fillId="34" borderId="0" applyNumberFormat="0" applyBorder="0" applyAlignment="0" applyProtection="0">
      <alignment vertical="center"/>
    </xf>
    <xf numFmtId="0" fontId="56" fillId="34" borderId="0" applyNumberFormat="0" applyBorder="0" applyAlignment="0" applyProtection="0">
      <alignment vertical="center"/>
    </xf>
    <xf numFmtId="0" fontId="56" fillId="34" borderId="0" applyNumberFormat="0" applyBorder="0" applyAlignment="0" applyProtection="0">
      <alignment vertical="center"/>
    </xf>
    <xf numFmtId="0" fontId="56" fillId="34" borderId="0" applyNumberFormat="0" applyBorder="0" applyAlignment="0" applyProtection="0">
      <alignment vertical="center"/>
    </xf>
    <xf numFmtId="0" fontId="56" fillId="34" borderId="0" applyNumberFormat="0" applyBorder="0" applyAlignment="0" applyProtection="0">
      <alignment vertical="center"/>
    </xf>
    <xf numFmtId="0" fontId="56" fillId="34" borderId="0" applyNumberFormat="0" applyBorder="0" applyAlignment="0" applyProtection="0">
      <alignment vertical="center"/>
    </xf>
    <xf numFmtId="0" fontId="56" fillId="34" borderId="0" applyNumberFormat="0" applyBorder="0" applyAlignment="0" applyProtection="0">
      <alignment vertical="center"/>
    </xf>
    <xf numFmtId="0" fontId="56" fillId="34" borderId="0" applyNumberFormat="0" applyBorder="0" applyAlignment="0" applyProtection="0">
      <alignment vertical="center"/>
    </xf>
    <xf numFmtId="0" fontId="56" fillId="34" borderId="0" applyNumberFormat="0" applyBorder="0" applyAlignment="0" applyProtection="0">
      <alignment vertical="center"/>
    </xf>
    <xf numFmtId="0" fontId="56" fillId="34" borderId="0" applyNumberFormat="0" applyBorder="0" applyAlignment="0" applyProtection="0">
      <alignment vertical="center"/>
    </xf>
    <xf numFmtId="0" fontId="56" fillId="34" borderId="0" applyNumberFormat="0" applyBorder="0" applyAlignment="0" applyProtection="0">
      <alignment vertical="center"/>
    </xf>
    <xf numFmtId="0" fontId="56" fillId="34" borderId="0" applyNumberFormat="0" applyBorder="0" applyAlignment="0" applyProtection="0">
      <alignment vertical="center"/>
    </xf>
    <xf numFmtId="0" fontId="56" fillId="34" borderId="0" applyNumberFormat="0" applyBorder="0" applyAlignment="0" applyProtection="0">
      <alignment vertical="center"/>
    </xf>
    <xf numFmtId="0" fontId="56" fillId="34" borderId="0" applyNumberFormat="0" applyBorder="0" applyAlignment="0" applyProtection="0">
      <alignment vertical="center"/>
    </xf>
    <xf numFmtId="0" fontId="56" fillId="34" borderId="0" applyNumberFormat="0" applyBorder="0" applyAlignment="0" applyProtection="0">
      <alignment vertical="center"/>
    </xf>
    <xf numFmtId="0" fontId="56" fillId="34" borderId="0" applyNumberFormat="0" applyBorder="0" applyAlignment="0" applyProtection="0">
      <alignment vertical="center"/>
    </xf>
    <xf numFmtId="0" fontId="56" fillId="34" borderId="0" applyNumberFormat="0" applyBorder="0" applyAlignment="0" applyProtection="0">
      <alignment vertical="center"/>
    </xf>
    <xf numFmtId="0" fontId="56" fillId="34" borderId="0" applyNumberFormat="0" applyBorder="0" applyAlignment="0" applyProtection="0">
      <alignment vertical="center"/>
    </xf>
    <xf numFmtId="0" fontId="56" fillId="34" borderId="0" applyNumberFormat="0" applyBorder="0" applyAlignment="0" applyProtection="0">
      <alignment vertical="center"/>
    </xf>
    <xf numFmtId="0" fontId="56" fillId="34" borderId="0" applyNumberFormat="0" applyBorder="0" applyAlignment="0" applyProtection="0">
      <alignment vertical="center"/>
    </xf>
    <xf numFmtId="0" fontId="56" fillId="34" borderId="0" applyNumberFormat="0" applyBorder="0" applyAlignment="0" applyProtection="0">
      <alignment vertical="center"/>
    </xf>
    <xf numFmtId="0" fontId="57" fillId="34" borderId="0" applyNumberFormat="0" applyBorder="0" applyAlignment="0" applyProtection="0">
      <alignment vertical="center"/>
    </xf>
    <xf numFmtId="0" fontId="56" fillId="34" borderId="0" applyNumberFormat="0" applyBorder="0" applyAlignment="0" applyProtection="0">
      <alignment vertical="center"/>
    </xf>
    <xf numFmtId="0" fontId="56" fillId="34" borderId="0" applyNumberFormat="0" applyBorder="0" applyAlignment="0" applyProtection="0">
      <alignment vertical="center"/>
    </xf>
    <xf numFmtId="0" fontId="56" fillId="34" borderId="0" applyNumberFormat="0" applyBorder="0" applyAlignment="0" applyProtection="0">
      <alignment vertical="center"/>
    </xf>
    <xf numFmtId="0" fontId="56" fillId="34" borderId="0" applyNumberFormat="0" applyBorder="0" applyAlignment="0" applyProtection="0">
      <alignment vertical="center"/>
    </xf>
    <xf numFmtId="0" fontId="56" fillId="34" borderId="0" applyNumberFormat="0" applyBorder="0" applyAlignment="0" applyProtection="0">
      <alignment vertical="center"/>
    </xf>
    <xf numFmtId="0" fontId="56" fillId="34" borderId="0" applyNumberFormat="0" applyBorder="0" applyAlignment="0" applyProtection="0">
      <alignment vertical="center"/>
    </xf>
    <xf numFmtId="0" fontId="58" fillId="0" borderId="0">
      <protection locked="0"/>
    </xf>
    <xf numFmtId="0" fontId="58" fillId="0" borderId="0">
      <protection locked="0"/>
    </xf>
    <xf numFmtId="0" fontId="58" fillId="0" borderId="0">
      <protection locked="0"/>
    </xf>
    <xf numFmtId="0" fontId="58" fillId="0" borderId="0">
      <protection locked="0"/>
    </xf>
    <xf numFmtId="0" fontId="58" fillId="0" borderId="0">
      <protection locked="0"/>
    </xf>
    <xf numFmtId="0" fontId="48" fillId="0" borderId="0">
      <alignment vertical="center"/>
    </xf>
    <xf numFmtId="0" fontId="58" fillId="0" borderId="0">
      <protection locked="0"/>
    </xf>
    <xf numFmtId="0" fontId="47" fillId="0" borderId="0"/>
    <xf numFmtId="0" fontId="23" fillId="0" borderId="0"/>
    <xf numFmtId="0" fontId="23" fillId="0" borderId="0">
      <alignment vertical="center"/>
    </xf>
    <xf numFmtId="0" fontId="23" fillId="0" borderId="0"/>
    <xf numFmtId="0" fontId="23" fillId="0" borderId="0">
      <alignment vertical="center"/>
    </xf>
    <xf numFmtId="0" fontId="23" fillId="0" borderId="0">
      <alignment vertical="center"/>
    </xf>
    <xf numFmtId="0" fontId="48" fillId="0" borderId="0">
      <alignment vertical="center"/>
    </xf>
    <xf numFmtId="0" fontId="23" fillId="0" borderId="0"/>
    <xf numFmtId="0" fontId="23" fillId="0" borderId="0"/>
    <xf numFmtId="0" fontId="23" fillId="0" borderId="0">
      <alignment vertical="center"/>
    </xf>
    <xf numFmtId="0" fontId="58" fillId="0" borderId="0">
      <protection locked="0"/>
    </xf>
    <xf numFmtId="0" fontId="58" fillId="0" borderId="0">
      <protection locked="0"/>
    </xf>
    <xf numFmtId="0" fontId="23" fillId="0" borderId="0"/>
    <xf numFmtId="0" fontId="23" fillId="0" borderId="0"/>
    <xf numFmtId="0" fontId="23" fillId="0" borderId="0">
      <alignment vertical="center"/>
    </xf>
    <xf numFmtId="0" fontId="23" fillId="0" borderId="0">
      <alignment vertical="center"/>
    </xf>
    <xf numFmtId="0" fontId="58" fillId="0" borderId="0">
      <protection locked="0"/>
    </xf>
    <xf numFmtId="0" fontId="58" fillId="0" borderId="0">
      <protection locked="0"/>
    </xf>
    <xf numFmtId="0" fontId="23" fillId="0" borderId="0"/>
    <xf numFmtId="0" fontId="23" fillId="0" borderId="0"/>
    <xf numFmtId="0" fontId="23" fillId="0" borderId="0"/>
    <xf numFmtId="0" fontId="58" fillId="0" borderId="0">
      <protection locked="0"/>
    </xf>
    <xf numFmtId="0" fontId="58" fillId="0" borderId="0">
      <protection locked="0"/>
    </xf>
    <xf numFmtId="0" fontId="58" fillId="0" borderId="0">
      <protection locked="0"/>
    </xf>
    <xf numFmtId="0" fontId="58" fillId="0" borderId="0">
      <protection locked="0"/>
    </xf>
    <xf numFmtId="0" fontId="58" fillId="0" borderId="0">
      <protection locked="0"/>
    </xf>
    <xf numFmtId="0" fontId="58" fillId="0" borderId="0">
      <protection locked="0"/>
    </xf>
    <xf numFmtId="0" fontId="58" fillId="0" borderId="0">
      <protection locked="0"/>
    </xf>
    <xf numFmtId="0" fontId="58" fillId="0" borderId="0">
      <protection locked="0"/>
    </xf>
    <xf numFmtId="0" fontId="23" fillId="0" borderId="0"/>
    <xf numFmtId="0" fontId="23" fillId="0" borderId="0" applyProtection="0"/>
    <xf numFmtId="0" fontId="58" fillId="0" borderId="0">
      <protection locked="0"/>
    </xf>
    <xf numFmtId="0" fontId="59" fillId="0" borderId="0"/>
    <xf numFmtId="0" fontId="59" fillId="0" borderId="0">
      <alignment vertical="center"/>
    </xf>
    <xf numFmtId="0" fontId="58" fillId="0" borderId="0">
      <protection locked="0"/>
    </xf>
    <xf numFmtId="0" fontId="48" fillId="0" borderId="0">
      <alignment vertical="center"/>
    </xf>
    <xf numFmtId="0" fontId="0" fillId="0" borderId="0">
      <alignment vertical="center"/>
    </xf>
    <xf numFmtId="0" fontId="47" fillId="0" borderId="0"/>
    <xf numFmtId="0" fontId="58" fillId="0" borderId="0">
      <protection locked="0"/>
    </xf>
    <xf numFmtId="0" fontId="23" fillId="0" borderId="0"/>
    <xf numFmtId="0" fontId="60" fillId="35" borderId="0" applyNumberFormat="0" applyBorder="0" applyAlignment="0" applyProtection="0">
      <alignment vertical="center"/>
    </xf>
    <xf numFmtId="0" fontId="60" fillId="35" borderId="0" applyNumberFormat="0" applyBorder="0" applyAlignment="0" applyProtection="0">
      <alignment vertical="center"/>
    </xf>
    <xf numFmtId="0" fontId="60" fillId="35" borderId="0" applyNumberFormat="0" applyBorder="0" applyAlignment="0" applyProtection="0">
      <alignment vertical="center"/>
    </xf>
    <xf numFmtId="0" fontId="60" fillId="35" borderId="0" applyNumberFormat="0" applyBorder="0" applyAlignment="0" applyProtection="0">
      <alignment vertical="center"/>
    </xf>
    <xf numFmtId="0" fontId="60" fillId="35" borderId="0" applyNumberFormat="0" applyBorder="0" applyAlignment="0" applyProtection="0">
      <alignment vertical="center"/>
    </xf>
    <xf numFmtId="0" fontId="60" fillId="35" borderId="0" applyNumberFormat="0" applyBorder="0" applyAlignment="0" applyProtection="0">
      <alignment vertical="center"/>
    </xf>
    <xf numFmtId="0" fontId="60" fillId="35" borderId="0" applyNumberFormat="0" applyBorder="0" applyAlignment="0" applyProtection="0">
      <alignment vertical="center"/>
    </xf>
    <xf numFmtId="0" fontId="60" fillId="35" borderId="0" applyNumberFormat="0" applyBorder="0" applyAlignment="0" applyProtection="0">
      <alignment vertical="center"/>
    </xf>
    <xf numFmtId="0" fontId="60" fillId="35" borderId="0" applyNumberFormat="0" applyBorder="0" applyAlignment="0" applyProtection="0">
      <alignment vertical="center"/>
    </xf>
    <xf numFmtId="0" fontId="60" fillId="35" borderId="0" applyNumberFormat="0" applyBorder="0" applyAlignment="0" applyProtection="0">
      <alignment vertical="center"/>
    </xf>
    <xf numFmtId="0" fontId="60" fillId="35" borderId="0" applyNumberFormat="0" applyBorder="0" applyAlignment="0" applyProtection="0">
      <alignment vertical="center"/>
    </xf>
    <xf numFmtId="0" fontId="60" fillId="35" borderId="0" applyNumberFormat="0" applyBorder="0" applyAlignment="0" applyProtection="0">
      <alignment vertical="center"/>
    </xf>
    <xf numFmtId="0" fontId="60" fillId="35" borderId="0" applyNumberFormat="0" applyBorder="0" applyAlignment="0" applyProtection="0">
      <alignment vertical="center"/>
    </xf>
    <xf numFmtId="0" fontId="60" fillId="35" borderId="0" applyNumberFormat="0" applyBorder="0" applyAlignment="0" applyProtection="0">
      <alignment vertical="center"/>
    </xf>
    <xf numFmtId="0" fontId="60" fillId="35" borderId="0" applyNumberFormat="0" applyBorder="0" applyAlignment="0" applyProtection="0">
      <alignment vertical="center"/>
    </xf>
    <xf numFmtId="0" fontId="60" fillId="35" borderId="0" applyNumberFormat="0" applyBorder="0" applyAlignment="0" applyProtection="0">
      <alignment vertical="center"/>
    </xf>
    <xf numFmtId="0" fontId="60" fillId="35" borderId="0" applyNumberFormat="0" applyBorder="0" applyAlignment="0" applyProtection="0">
      <alignment vertical="center"/>
    </xf>
    <xf numFmtId="0" fontId="60" fillId="35" borderId="0" applyNumberFormat="0" applyBorder="0" applyAlignment="0" applyProtection="0">
      <alignment vertical="center"/>
    </xf>
    <xf numFmtId="0" fontId="60" fillId="35" borderId="0" applyNumberFormat="0" applyBorder="0" applyAlignment="0" applyProtection="0">
      <alignment vertical="center"/>
    </xf>
    <xf numFmtId="0" fontId="60" fillId="35" borderId="0" applyNumberFormat="0" applyBorder="0" applyAlignment="0" applyProtection="0">
      <alignment vertical="center"/>
    </xf>
    <xf numFmtId="0" fontId="60" fillId="35" borderId="0" applyNumberFormat="0" applyBorder="0" applyAlignment="0" applyProtection="0">
      <alignment vertical="center"/>
    </xf>
    <xf numFmtId="0" fontId="60" fillId="35" borderId="0" applyNumberFormat="0" applyBorder="0" applyAlignment="0" applyProtection="0">
      <alignment vertical="center"/>
    </xf>
    <xf numFmtId="0" fontId="60" fillId="35" borderId="0" applyNumberFormat="0" applyBorder="0" applyAlignment="0" applyProtection="0">
      <alignment vertical="center"/>
    </xf>
    <xf numFmtId="0" fontId="60" fillId="35" borderId="0" applyNumberFormat="0" applyBorder="0" applyAlignment="0" applyProtection="0">
      <alignment vertical="center"/>
    </xf>
    <xf numFmtId="0" fontId="60" fillId="35" borderId="0" applyNumberFormat="0" applyBorder="0" applyAlignment="0" applyProtection="0">
      <alignment vertical="center"/>
    </xf>
    <xf numFmtId="0" fontId="60" fillId="35" borderId="0" applyNumberFormat="0" applyBorder="0" applyAlignment="0" applyProtection="0">
      <alignment vertical="center"/>
    </xf>
    <xf numFmtId="0" fontId="60" fillId="35" borderId="0" applyNumberFormat="0" applyBorder="0" applyAlignment="0" applyProtection="0">
      <alignment vertical="center"/>
    </xf>
    <xf numFmtId="0" fontId="60" fillId="35" borderId="0" applyNumberFormat="0" applyBorder="0" applyAlignment="0" applyProtection="0">
      <alignment vertical="center"/>
    </xf>
    <xf numFmtId="0" fontId="60" fillId="35" borderId="0" applyNumberFormat="0" applyBorder="0" applyAlignment="0" applyProtection="0">
      <alignment vertical="center"/>
    </xf>
    <xf numFmtId="0" fontId="60" fillId="35" borderId="0" applyNumberFormat="0" applyBorder="0" applyAlignment="0" applyProtection="0">
      <alignment vertical="center"/>
    </xf>
    <xf numFmtId="0" fontId="60" fillId="35" borderId="0" applyNumberFormat="0" applyBorder="0" applyAlignment="0" applyProtection="0">
      <alignment vertical="center"/>
    </xf>
    <xf numFmtId="0" fontId="60" fillId="35" borderId="0" applyNumberFormat="0" applyBorder="0" applyAlignment="0" applyProtection="0">
      <alignment vertical="center"/>
    </xf>
    <xf numFmtId="0" fontId="60" fillId="35" borderId="0" applyNumberFormat="0" applyBorder="0" applyAlignment="0" applyProtection="0">
      <alignment vertical="center"/>
    </xf>
    <xf numFmtId="0" fontId="60" fillId="35" borderId="0" applyNumberFormat="0" applyBorder="0" applyAlignment="0" applyProtection="0">
      <alignment vertical="center"/>
    </xf>
    <xf numFmtId="0" fontId="60" fillId="35" borderId="0" applyNumberFormat="0" applyBorder="0" applyAlignment="0" applyProtection="0">
      <alignment vertical="center"/>
    </xf>
    <xf numFmtId="0" fontId="60" fillId="35" borderId="0" applyNumberFormat="0" applyBorder="0" applyAlignment="0" applyProtection="0">
      <alignment vertical="center"/>
    </xf>
    <xf numFmtId="0" fontId="60" fillId="35" borderId="0" applyNumberFormat="0" applyBorder="0" applyAlignment="0" applyProtection="0">
      <alignment vertical="center"/>
    </xf>
    <xf numFmtId="0" fontId="60" fillId="35" borderId="0" applyNumberFormat="0" applyBorder="0" applyAlignment="0" applyProtection="0">
      <alignment vertical="center"/>
    </xf>
    <xf numFmtId="0" fontId="60" fillId="35" borderId="0" applyNumberFormat="0" applyBorder="0" applyAlignment="0" applyProtection="0">
      <alignment vertical="center"/>
    </xf>
    <xf numFmtId="0" fontId="60" fillId="35" borderId="0" applyNumberFormat="0" applyBorder="0" applyAlignment="0" applyProtection="0">
      <alignment vertical="center"/>
    </xf>
    <xf numFmtId="0" fontId="60" fillId="35" borderId="0" applyNumberFormat="0" applyBorder="0" applyAlignment="0" applyProtection="0">
      <alignment vertical="center"/>
    </xf>
    <xf numFmtId="0" fontId="60" fillId="35" borderId="0" applyNumberFormat="0" applyBorder="0" applyAlignment="0" applyProtection="0">
      <alignment vertical="center"/>
    </xf>
    <xf numFmtId="0" fontId="61" fillId="35" borderId="0" applyNumberFormat="0" applyBorder="0" applyAlignment="0" applyProtection="0">
      <alignment vertical="center"/>
    </xf>
    <xf numFmtId="0" fontId="60" fillId="35" borderId="0" applyNumberFormat="0" applyBorder="0" applyAlignment="0" applyProtection="0">
      <alignment vertical="center"/>
    </xf>
    <xf numFmtId="0" fontId="60" fillId="35" borderId="0" applyNumberFormat="0" applyBorder="0" applyAlignment="0" applyProtection="0">
      <alignment vertical="center"/>
    </xf>
    <xf numFmtId="0" fontId="60" fillId="35" borderId="0" applyNumberFormat="0" applyBorder="0" applyAlignment="0" applyProtection="0">
      <alignment vertical="center"/>
    </xf>
    <xf numFmtId="0" fontId="60" fillId="35" borderId="0" applyNumberFormat="0" applyBorder="0" applyAlignment="0" applyProtection="0">
      <alignment vertical="center"/>
    </xf>
    <xf numFmtId="0" fontId="62" fillId="0" borderId="17" applyNumberFormat="0" applyFill="0" applyAlignment="0" applyProtection="0">
      <alignment vertical="center"/>
    </xf>
    <xf numFmtId="0" fontId="62" fillId="0" borderId="17" applyNumberFormat="0" applyFill="0" applyAlignment="0" applyProtection="0">
      <alignment vertical="center"/>
    </xf>
    <xf numFmtId="0" fontId="62" fillId="0" borderId="17" applyNumberFormat="0" applyFill="0" applyAlignment="0" applyProtection="0">
      <alignment vertical="center"/>
    </xf>
    <xf numFmtId="0" fontId="63" fillId="47" borderId="18" applyNumberFormat="0" applyAlignment="0" applyProtection="0">
      <alignment vertical="center"/>
    </xf>
    <xf numFmtId="0" fontId="63" fillId="47" borderId="18" applyNumberFormat="0" applyAlignment="0" applyProtection="0">
      <alignment vertical="center"/>
    </xf>
    <xf numFmtId="0" fontId="63" fillId="47" borderId="18" applyNumberFormat="0" applyAlignment="0" applyProtection="0">
      <alignment vertical="center"/>
    </xf>
    <xf numFmtId="0" fontId="64" fillId="48" borderId="19" applyNumberFormat="0" applyAlignment="0" applyProtection="0">
      <alignment vertical="center"/>
    </xf>
    <xf numFmtId="0" fontId="64" fillId="48" borderId="19" applyNumberFormat="0" applyAlignment="0" applyProtection="0">
      <alignment vertical="center"/>
    </xf>
    <xf numFmtId="0" fontId="64" fillId="48" borderId="19" applyNumberFormat="0" applyAlignment="0" applyProtection="0">
      <alignment vertical="center"/>
    </xf>
    <xf numFmtId="0" fontId="65" fillId="0" borderId="0" applyNumberFormat="0" applyFill="0" applyBorder="0" applyAlignment="0" applyProtection="0">
      <alignment vertical="center"/>
    </xf>
    <xf numFmtId="0" fontId="65" fillId="0" borderId="0" applyNumberFormat="0" applyFill="0" applyBorder="0" applyAlignment="0" applyProtection="0">
      <alignment vertical="center"/>
    </xf>
    <xf numFmtId="0" fontId="65"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67" fillId="0" borderId="20" applyNumberFormat="0" applyFill="0" applyAlignment="0" applyProtection="0">
      <alignment vertical="center"/>
    </xf>
    <xf numFmtId="0" fontId="67" fillId="0" borderId="20" applyNumberFormat="0" applyFill="0" applyAlignment="0" applyProtection="0">
      <alignment vertical="center"/>
    </xf>
    <xf numFmtId="0" fontId="67" fillId="0" borderId="20" applyNumberFormat="0" applyFill="0" applyAlignment="0" applyProtection="0">
      <alignment vertical="center"/>
    </xf>
    <xf numFmtId="0" fontId="51" fillId="0" borderId="0"/>
    <xf numFmtId="0" fontId="47" fillId="0" borderId="0" applyFont="0" applyFill="0" applyBorder="0" applyAlignment="0" applyProtection="0"/>
    <xf numFmtId="4" fontId="47" fillId="0" borderId="0" applyFont="0" applyFill="0" applyBorder="0" applyAlignment="0" applyProtection="0"/>
    <xf numFmtId="0" fontId="47" fillId="0" borderId="0" applyFont="0" applyFill="0" applyBorder="0" applyAlignment="0" applyProtection="0"/>
    <xf numFmtId="0" fontId="47" fillId="0" borderId="0" applyFont="0" applyFill="0" applyBorder="0" applyAlignment="0" applyProtection="0"/>
    <xf numFmtId="0" fontId="49" fillId="49" borderId="0" applyNumberFormat="0" applyBorder="0" applyAlignment="0" applyProtection="0">
      <alignment vertical="center"/>
    </xf>
    <xf numFmtId="0" fontId="49" fillId="49" borderId="0" applyNumberFormat="0" applyBorder="0" applyAlignment="0" applyProtection="0">
      <alignment vertical="center"/>
    </xf>
    <xf numFmtId="0" fontId="49" fillId="49" borderId="0" applyNumberFormat="0" applyBorder="0" applyAlignment="0" applyProtection="0">
      <alignment vertical="center"/>
    </xf>
    <xf numFmtId="0" fontId="49" fillId="50" borderId="0" applyNumberFormat="0" applyBorder="0" applyAlignment="0" applyProtection="0">
      <alignment vertical="center"/>
    </xf>
    <xf numFmtId="0" fontId="49" fillId="50" borderId="0" applyNumberFormat="0" applyBorder="0" applyAlignment="0" applyProtection="0">
      <alignment vertical="center"/>
    </xf>
    <xf numFmtId="0" fontId="49" fillId="50" borderId="0" applyNumberFormat="0" applyBorder="0" applyAlignment="0" applyProtection="0">
      <alignment vertical="center"/>
    </xf>
    <xf numFmtId="0" fontId="49" fillId="51" borderId="0" applyNumberFormat="0" applyBorder="0" applyAlignment="0" applyProtection="0">
      <alignment vertical="center"/>
    </xf>
    <xf numFmtId="0" fontId="49" fillId="51" borderId="0" applyNumberFormat="0" applyBorder="0" applyAlignment="0" applyProtection="0">
      <alignment vertical="center"/>
    </xf>
    <xf numFmtId="0" fontId="49" fillId="51" borderId="0" applyNumberFormat="0" applyBorder="0" applyAlignment="0" applyProtection="0">
      <alignment vertical="center"/>
    </xf>
    <xf numFmtId="0" fontId="49" fillId="44" borderId="0" applyNumberFormat="0" applyBorder="0" applyAlignment="0" applyProtection="0">
      <alignment vertical="center"/>
    </xf>
    <xf numFmtId="0" fontId="49" fillId="44" borderId="0" applyNumberFormat="0" applyBorder="0" applyAlignment="0" applyProtection="0">
      <alignment vertical="center"/>
    </xf>
    <xf numFmtId="0" fontId="49" fillId="44" borderId="0" applyNumberFormat="0" applyBorder="0" applyAlignment="0" applyProtection="0">
      <alignment vertical="center"/>
    </xf>
    <xf numFmtId="0" fontId="49" fillId="45" borderId="0" applyNumberFormat="0" applyBorder="0" applyAlignment="0" applyProtection="0">
      <alignment vertical="center"/>
    </xf>
    <xf numFmtId="0" fontId="49" fillId="45" borderId="0" applyNumberFormat="0" applyBorder="0" applyAlignment="0" applyProtection="0">
      <alignment vertical="center"/>
    </xf>
    <xf numFmtId="0" fontId="49" fillId="45" borderId="0" applyNumberFormat="0" applyBorder="0" applyAlignment="0" applyProtection="0">
      <alignment vertical="center"/>
    </xf>
    <xf numFmtId="0" fontId="49" fillId="52" borderId="0" applyNumberFormat="0" applyBorder="0" applyAlignment="0" applyProtection="0">
      <alignment vertical="center"/>
    </xf>
    <xf numFmtId="0" fontId="49" fillId="52" borderId="0" applyNumberFormat="0" applyBorder="0" applyAlignment="0" applyProtection="0">
      <alignment vertical="center"/>
    </xf>
    <xf numFmtId="0" fontId="49" fillId="52" borderId="0" applyNumberFormat="0" applyBorder="0" applyAlignment="0" applyProtection="0">
      <alignment vertical="center"/>
    </xf>
    <xf numFmtId="0" fontId="68" fillId="53" borderId="0" applyNumberFormat="0" applyBorder="0" applyAlignment="0" applyProtection="0">
      <alignment vertical="center"/>
    </xf>
    <xf numFmtId="0" fontId="68" fillId="53" borderId="0" applyNumberFormat="0" applyBorder="0" applyAlignment="0" applyProtection="0">
      <alignment vertical="center"/>
    </xf>
    <xf numFmtId="0" fontId="68" fillId="53" borderId="0" applyNumberFormat="0" applyBorder="0" applyAlignment="0" applyProtection="0">
      <alignment vertical="center"/>
    </xf>
    <xf numFmtId="0" fontId="69" fillId="47" borderId="21" applyNumberFormat="0" applyAlignment="0" applyProtection="0">
      <alignment vertical="center"/>
    </xf>
    <xf numFmtId="0" fontId="69" fillId="47" borderId="21" applyNumberFormat="0" applyAlignment="0" applyProtection="0">
      <alignment vertical="center"/>
    </xf>
    <xf numFmtId="0" fontId="69" fillId="47" borderId="21" applyNumberFormat="0" applyAlignment="0" applyProtection="0">
      <alignment vertical="center"/>
    </xf>
    <xf numFmtId="0" fontId="70" fillId="38" borderId="18" applyNumberFormat="0" applyAlignment="0" applyProtection="0">
      <alignment vertical="center"/>
    </xf>
    <xf numFmtId="0" fontId="70" fillId="38" borderId="18" applyNumberFormat="0" applyAlignment="0" applyProtection="0">
      <alignment vertical="center"/>
    </xf>
    <xf numFmtId="0" fontId="70" fillId="38" borderId="18" applyNumberFormat="0" applyAlignment="0" applyProtection="0">
      <alignment vertical="center"/>
    </xf>
    <xf numFmtId="1" fontId="18" fillId="0" borderId="1">
      <alignment vertical="center"/>
      <protection locked="0"/>
    </xf>
    <xf numFmtId="0" fontId="71" fillId="0" borderId="0"/>
    <xf numFmtId="176" fontId="18" fillId="0" borderId="1">
      <alignment vertical="center"/>
      <protection locked="0"/>
    </xf>
    <xf numFmtId="0" fontId="47" fillId="0" borderId="0"/>
    <xf numFmtId="0" fontId="49" fillId="49" borderId="0" applyNumberFormat="0" applyBorder="0" applyAlignment="0" applyProtection="0">
      <alignment vertical="center"/>
    </xf>
    <xf numFmtId="0" fontId="49" fillId="50" borderId="0" applyNumberFormat="0" applyBorder="0" applyAlignment="0" applyProtection="0">
      <alignment vertical="center"/>
    </xf>
    <xf numFmtId="0" fontId="49" fillId="51" borderId="0" applyNumberFormat="0" applyBorder="0" applyAlignment="0" applyProtection="0">
      <alignment vertical="center"/>
    </xf>
    <xf numFmtId="0" fontId="49" fillId="44" borderId="0" applyNumberFormat="0" applyBorder="0" applyAlignment="0" applyProtection="0">
      <alignment vertical="center"/>
    </xf>
    <xf numFmtId="0" fontId="49" fillId="45" borderId="0" applyNumberFormat="0" applyBorder="0" applyAlignment="0" applyProtection="0">
      <alignment vertical="center"/>
    </xf>
    <xf numFmtId="0" fontId="49" fillId="52" borderId="0" applyNumberFormat="0" applyBorder="0" applyAlignment="0" applyProtection="0">
      <alignment vertical="center"/>
    </xf>
    <xf numFmtId="0" fontId="23" fillId="54" borderId="22" applyNumberFormat="0" applyFont="0" applyAlignment="0" applyProtection="0">
      <alignment vertical="center"/>
    </xf>
    <xf numFmtId="0" fontId="23" fillId="54" borderId="22" applyNumberFormat="0" applyFont="0" applyAlignment="0" applyProtection="0">
      <alignment vertical="center"/>
    </xf>
    <xf numFmtId="0" fontId="23" fillId="54" borderId="22" applyNumberFormat="0" applyFont="0" applyAlignment="0" applyProtection="0">
      <alignment vertical="center"/>
    </xf>
  </cellStyleXfs>
  <cellXfs count="230">
    <xf numFmtId="0" fontId="0" fillId="0" borderId="0" xfId="0"/>
    <xf numFmtId="0" fontId="1" fillId="0" borderId="0" xfId="239" applyFont="1" applyAlignment="1">
      <alignment horizontal="center" vertical="center"/>
    </xf>
    <xf numFmtId="49" fontId="2" fillId="0" borderId="0" xfId="239" applyNumberFormat="1" applyFont="1" applyAlignment="1">
      <alignment horizontal="left" vertical="center"/>
    </xf>
    <xf numFmtId="49" fontId="3" fillId="0" borderId="0" xfId="239" applyNumberFormat="1" applyFont="1" applyAlignment="1">
      <alignment horizontal="left" indent="1"/>
    </xf>
    <xf numFmtId="0" fontId="3" fillId="0" borderId="0" xfId="239" applyFont="1"/>
    <xf numFmtId="0" fontId="2" fillId="0" borderId="0" xfId="239" applyFont="1" applyAlignment="1">
      <alignment horizontal="center" vertical="center"/>
    </xf>
    <xf numFmtId="0" fontId="2" fillId="0" borderId="0" xfId="239" applyFont="1"/>
    <xf numFmtId="0" fontId="4" fillId="0" borderId="0" xfId="239" applyFont="1"/>
    <xf numFmtId="0" fontId="3" fillId="0" borderId="0" xfId="241" applyFont="1" applyBorder="1" applyAlignment="1">
      <alignment horizontal="left" vertical="center"/>
    </xf>
    <xf numFmtId="0" fontId="5" fillId="0" borderId="0" xfId="241" applyFont="1" applyBorder="1" applyAlignment="1">
      <alignment horizontal="left" vertical="center"/>
    </xf>
    <xf numFmtId="49" fontId="6" fillId="0" borderId="0" xfId="239" applyNumberFormat="1" applyFont="1" applyAlignment="1">
      <alignment horizontal="center" vertical="center"/>
    </xf>
    <xf numFmtId="49" fontId="7" fillId="0" borderId="0" xfId="239" applyNumberFormat="1" applyFont="1" applyAlignment="1">
      <alignment horizontal="centerContinuous" vertical="center"/>
    </xf>
    <xf numFmtId="0" fontId="8" fillId="0" borderId="1" xfId="239" applyFont="1" applyBorder="1" applyAlignment="1">
      <alignment horizontal="center" vertical="center"/>
    </xf>
    <xf numFmtId="0" fontId="1" fillId="0" borderId="1" xfId="239" applyFont="1" applyBorder="1" applyAlignment="1">
      <alignment horizontal="center" vertical="center"/>
    </xf>
    <xf numFmtId="49" fontId="9" fillId="0" borderId="2" xfId="239" applyNumberFormat="1" applyFont="1" applyBorder="1" applyAlignment="1">
      <alignment horizontal="left" vertical="center" wrapText="1"/>
    </xf>
    <xf numFmtId="0" fontId="2" fillId="0" borderId="0" xfId="239" applyFont="1" applyBorder="1"/>
    <xf numFmtId="0" fontId="3" fillId="0" borderId="0" xfId="240" applyFont="1" applyFill="1" applyAlignment="1">
      <alignment vertical="top"/>
      <protection locked="0"/>
    </xf>
    <xf numFmtId="0" fontId="3" fillId="0" borderId="0" xfId="240" applyFont="1" applyFill="1" applyAlignment="1">
      <alignment horizontal="left" vertical="top" indent="1"/>
      <protection locked="0"/>
    </xf>
    <xf numFmtId="0" fontId="3" fillId="0" borderId="0" xfId="240" applyFont="1" applyFill="1" applyAlignment="1">
      <alignment horizontal="left" vertical="top" indent="2"/>
      <protection locked="0"/>
    </xf>
    <xf numFmtId="49" fontId="3" fillId="0" borderId="0" xfId="240" applyNumberFormat="1" applyFont="1" applyFill="1" applyAlignment="1">
      <alignment horizontal="left" vertical="top"/>
      <protection locked="0"/>
    </xf>
    <xf numFmtId="177" fontId="3" fillId="0" borderId="0" xfId="240" applyNumberFormat="1" applyFont="1" applyFill="1" applyAlignment="1">
      <alignment vertical="top"/>
      <protection locked="0"/>
    </xf>
    <xf numFmtId="0" fontId="10" fillId="0" borderId="0" xfId="240" applyFont="1" applyFill="1" applyAlignment="1">
      <alignment vertical="top"/>
      <protection locked="0"/>
    </xf>
    <xf numFmtId="49" fontId="10" fillId="0" borderId="0" xfId="214" applyNumberFormat="1" applyFont="1" applyFill="1"/>
    <xf numFmtId="2" fontId="10" fillId="0" borderId="0" xfId="214" applyNumberFormat="1" applyFont="1" applyFill="1"/>
    <xf numFmtId="177" fontId="10" fillId="0" borderId="0" xfId="240" applyNumberFormat="1" applyFont="1" applyFill="1" applyAlignment="1">
      <alignment vertical="top"/>
      <protection locked="0"/>
    </xf>
    <xf numFmtId="0" fontId="6" fillId="0" borderId="0" xfId="240" applyFont="1" applyFill="1" applyAlignment="1">
      <alignment horizontal="center" vertical="top"/>
      <protection locked="0"/>
    </xf>
    <xf numFmtId="0" fontId="7" fillId="0" borderId="0" xfId="240" applyFont="1" applyFill="1" applyAlignment="1">
      <alignment horizontal="center" vertical="top"/>
      <protection locked="0"/>
    </xf>
    <xf numFmtId="177" fontId="7" fillId="0" borderId="0" xfId="240" applyNumberFormat="1" applyFont="1" applyFill="1" applyAlignment="1">
      <alignment horizontal="center" vertical="top"/>
      <protection locked="0"/>
    </xf>
    <xf numFmtId="177" fontId="3" fillId="0" borderId="0" xfId="240" applyNumberFormat="1" applyFont="1" applyFill="1" applyAlignment="1">
      <alignment horizontal="right" vertical="top"/>
      <protection locked="0"/>
    </xf>
    <xf numFmtId="49" fontId="2" fillId="0" borderId="1" xfId="240" applyNumberFormat="1" applyFont="1" applyFill="1" applyBorder="1" applyAlignment="1">
      <alignment horizontal="center" vertical="center"/>
      <protection locked="0"/>
    </xf>
    <xf numFmtId="0" fontId="2" fillId="0" borderId="1" xfId="240" applyFont="1" applyFill="1" applyBorder="1" applyAlignment="1">
      <alignment horizontal="center" vertical="center"/>
      <protection locked="0"/>
    </xf>
    <xf numFmtId="177" fontId="2" fillId="0" borderId="1" xfId="240" applyNumberFormat="1" applyFont="1" applyFill="1" applyBorder="1" applyAlignment="1">
      <alignment horizontal="center" vertical="center"/>
      <protection locked="0"/>
    </xf>
    <xf numFmtId="0" fontId="3" fillId="0" borderId="0" xfId="214" applyFont="1" applyFill="1" applyAlignment="1">
      <alignment vertical="center" wrapText="1"/>
    </xf>
    <xf numFmtId="49" fontId="11" fillId="0" borderId="1" xfId="0" applyNumberFormat="1" applyFont="1" applyBorder="1" applyAlignment="1">
      <alignment horizontal="left" vertical="center"/>
    </xf>
    <xf numFmtId="0" fontId="12" fillId="0" borderId="3" xfId="0" applyFont="1" applyBorder="1" applyAlignment="1">
      <alignment horizontal="left" vertical="center" wrapText="1"/>
    </xf>
    <xf numFmtId="0" fontId="12" fillId="0" borderId="3" xfId="0" applyNumberFormat="1" applyFont="1" applyFill="1" applyBorder="1" applyAlignment="1">
      <alignment horizontal="right" vertical="center" wrapText="1"/>
    </xf>
    <xf numFmtId="178" fontId="3" fillId="0" borderId="0" xfId="240" applyNumberFormat="1" applyFont="1" applyFill="1" applyAlignment="1">
      <alignment vertical="top"/>
      <protection locked="0"/>
    </xf>
    <xf numFmtId="179" fontId="3" fillId="0" borderId="0" xfId="240" applyNumberFormat="1" applyFont="1" applyFill="1" applyAlignment="1">
      <alignment vertical="top"/>
      <protection locked="0"/>
    </xf>
    <xf numFmtId="49" fontId="3" fillId="0" borderId="0" xfId="214" applyNumberFormat="1" applyFont="1" applyFill="1"/>
    <xf numFmtId="49" fontId="12" fillId="0" borderId="1" xfId="0" applyNumberFormat="1" applyFont="1" applyBorder="1" applyAlignment="1">
      <alignment vertical="center"/>
    </xf>
    <xf numFmtId="0" fontId="12" fillId="0" borderId="1" xfId="0" applyFont="1" applyBorder="1" applyAlignment="1">
      <alignment horizontal="justify" vertical="center" wrapText="1"/>
    </xf>
    <xf numFmtId="0" fontId="12" fillId="0" borderId="1" xfId="0" applyNumberFormat="1" applyFont="1" applyFill="1" applyBorder="1" applyAlignment="1">
      <alignment horizontal="right" vertical="center" wrapText="1"/>
    </xf>
    <xf numFmtId="178" fontId="3" fillId="0" borderId="0" xfId="240" applyNumberFormat="1" applyFont="1" applyFill="1" applyAlignment="1">
      <alignment horizontal="left" vertical="top" indent="1"/>
      <protection locked="0"/>
    </xf>
    <xf numFmtId="49" fontId="3" fillId="0" borderId="0" xfId="214" applyNumberFormat="1" applyFont="1" applyFill="1" applyAlignment="1">
      <alignment horizontal="left" indent="1"/>
    </xf>
    <xf numFmtId="49" fontId="13" fillId="0" borderId="1" xfId="0" applyNumberFormat="1" applyFont="1" applyBorder="1" applyAlignment="1">
      <alignment vertical="center"/>
    </xf>
    <xf numFmtId="0" fontId="13" fillId="0" borderId="1" xfId="0" applyFont="1" applyBorder="1" applyAlignment="1">
      <alignment horizontal="justify" vertical="center" wrapText="1"/>
    </xf>
    <xf numFmtId="0" fontId="13" fillId="0" borderId="1" xfId="0" applyNumberFormat="1" applyFont="1" applyFill="1" applyBorder="1" applyAlignment="1">
      <alignment horizontal="right" vertical="center" wrapText="1"/>
    </xf>
    <xf numFmtId="178" fontId="3" fillId="0" borderId="0" xfId="240" applyNumberFormat="1" applyFont="1" applyFill="1" applyAlignment="1">
      <alignment horizontal="left" vertical="top" indent="2"/>
      <protection locked="0"/>
    </xf>
    <xf numFmtId="49" fontId="3" fillId="0" borderId="0" xfId="214" applyNumberFormat="1" applyFont="1" applyFill="1" applyAlignment="1">
      <alignment horizontal="left" indent="2"/>
    </xf>
    <xf numFmtId="180" fontId="3" fillId="0" borderId="0" xfId="240" applyNumberFormat="1" applyFont="1" applyFill="1" applyAlignment="1">
      <alignment vertical="top"/>
      <protection locked="0"/>
    </xf>
    <xf numFmtId="0" fontId="12" fillId="0" borderId="1" xfId="0" applyNumberFormat="1" applyFont="1" applyBorder="1" applyAlignment="1">
      <alignment horizontal="right" vertical="center"/>
    </xf>
    <xf numFmtId="49" fontId="13" fillId="0" borderId="1" xfId="0" applyNumberFormat="1" applyFont="1" applyBorder="1" applyAlignment="1">
      <alignment horizontal="left" vertical="center"/>
    </xf>
    <xf numFmtId="49" fontId="14" fillId="0" borderId="4" xfId="240" applyNumberFormat="1" applyFont="1" applyFill="1" applyBorder="1" applyAlignment="1">
      <alignment horizontal="center" vertical="center"/>
      <protection locked="0"/>
    </xf>
    <xf numFmtId="49" fontId="14" fillId="0" borderId="5" xfId="240" applyNumberFormat="1" applyFont="1" applyFill="1" applyBorder="1" applyAlignment="1">
      <alignment horizontal="center" vertical="center"/>
      <protection locked="0"/>
    </xf>
    <xf numFmtId="0" fontId="14" fillId="0" borderId="1" xfId="240" applyNumberFormat="1" applyFont="1" applyFill="1" applyBorder="1" applyAlignment="1">
      <alignment horizontal="right" vertical="center"/>
      <protection locked="0"/>
    </xf>
    <xf numFmtId="0" fontId="3" fillId="0" borderId="0" xfId="214" applyFont="1" applyFill="1" applyAlignment="1">
      <alignment horizontal="center" vertical="center" wrapText="1"/>
    </xf>
    <xf numFmtId="2" fontId="3" fillId="0" borderId="0" xfId="214" applyNumberFormat="1" applyFont="1" applyFill="1"/>
    <xf numFmtId="2" fontId="3" fillId="0" borderId="0" xfId="214" applyNumberFormat="1" applyFont="1" applyFill="1" applyAlignment="1">
      <alignment horizontal="left" indent="1"/>
    </xf>
    <xf numFmtId="177" fontId="3" fillId="0" borderId="0" xfId="240" applyNumberFormat="1" applyFont="1" applyFill="1" applyAlignment="1">
      <alignment horizontal="left" vertical="top" indent="1"/>
      <protection locked="0"/>
    </xf>
    <xf numFmtId="2" fontId="3" fillId="0" borderId="0" xfId="214" applyNumberFormat="1" applyFont="1" applyFill="1" applyAlignment="1">
      <alignment horizontal="left" indent="2"/>
    </xf>
    <xf numFmtId="177" fontId="3" fillId="0" borderId="0" xfId="240" applyNumberFormat="1" applyFont="1" applyFill="1" applyAlignment="1">
      <alignment horizontal="left" vertical="top" indent="2"/>
      <protection locked="0"/>
    </xf>
    <xf numFmtId="49" fontId="3" fillId="0" borderId="0" xfId="214" applyNumberFormat="1" applyFont="1" applyFill="1" applyAlignment="1" applyProtection="1">
      <alignment vertical="center"/>
      <protection locked="0"/>
    </xf>
    <xf numFmtId="2" fontId="3" fillId="0" borderId="0" xfId="214" applyNumberFormat="1" applyFont="1" applyFill="1" applyAlignment="1" applyProtection="1">
      <alignment vertical="center"/>
      <protection locked="0"/>
    </xf>
    <xf numFmtId="49" fontId="3" fillId="0" borderId="0" xfId="214" applyNumberFormat="1" applyFont="1" applyFill="1" applyAlignment="1" applyProtection="1">
      <alignment horizontal="left" vertical="center" indent="1"/>
      <protection locked="0"/>
    </xf>
    <xf numFmtId="2" fontId="3" fillId="0" borderId="0" xfId="214" applyNumberFormat="1" applyFont="1" applyFill="1" applyAlignment="1" applyProtection="1">
      <alignment horizontal="left" vertical="center" indent="1"/>
      <protection locked="0"/>
    </xf>
    <xf numFmtId="49" fontId="3" fillId="0" borderId="0" xfId="214" applyNumberFormat="1" applyFont="1" applyFill="1" applyAlignment="1" applyProtection="1">
      <alignment horizontal="left" vertical="center" indent="2"/>
      <protection locked="0"/>
    </xf>
    <xf numFmtId="2" fontId="3" fillId="0" borderId="0" xfId="214" applyNumberFormat="1" applyFont="1" applyFill="1" applyAlignment="1" applyProtection="1">
      <alignment horizontal="left" vertical="center" indent="2"/>
      <protection locked="0"/>
    </xf>
    <xf numFmtId="178" fontId="10" fillId="0" borderId="0" xfId="240" applyNumberFormat="1" applyFont="1" applyFill="1" applyAlignment="1">
      <alignment vertical="top"/>
      <protection locked="0"/>
    </xf>
    <xf numFmtId="49" fontId="10" fillId="0" borderId="0" xfId="214" applyNumberFormat="1" applyFont="1" applyFill="1" applyAlignment="1" applyProtection="1">
      <alignment vertical="center"/>
      <protection locked="0"/>
    </xf>
    <xf numFmtId="2" fontId="10" fillId="0" borderId="0" xfId="214" applyNumberFormat="1" applyFont="1" applyFill="1" applyAlignment="1" applyProtection="1">
      <alignment vertical="center"/>
      <protection locked="0"/>
    </xf>
    <xf numFmtId="0" fontId="3" fillId="0" borderId="0" xfId="214" applyFont="1" applyFill="1" applyAlignment="1">
      <alignment vertical="center"/>
    </xf>
    <xf numFmtId="0" fontId="2" fillId="0" borderId="0" xfId="214" applyFont="1" applyFill="1" applyAlignment="1">
      <alignment vertical="center"/>
    </xf>
    <xf numFmtId="49" fontId="2" fillId="0" borderId="0" xfId="214" applyNumberFormat="1" applyFont="1" applyFill="1" applyAlignment="1">
      <alignment horizontal="left" vertical="center" indent="1"/>
    </xf>
    <xf numFmtId="0" fontId="3" fillId="0" borderId="0" xfId="214" applyFont="1" applyFill="1" applyAlignment="1">
      <alignment horizontal="left" vertical="center" indent="2"/>
    </xf>
    <xf numFmtId="49" fontId="4" fillId="0" borderId="0" xfId="214" applyNumberFormat="1" applyFont="1" applyFill="1" applyAlignment="1">
      <alignment vertical="center"/>
    </xf>
    <xf numFmtId="0" fontId="4" fillId="0" borderId="0" xfId="214" applyFont="1" applyFill="1" applyAlignment="1">
      <alignment vertical="center"/>
    </xf>
    <xf numFmtId="177" fontId="4" fillId="0" borderId="0" xfId="214" applyNumberFormat="1" applyFont="1" applyFill="1" applyAlignment="1">
      <alignment vertical="center"/>
    </xf>
    <xf numFmtId="49" fontId="3" fillId="0" borderId="0" xfId="214" applyNumberFormat="1" applyFont="1" applyFill="1" applyAlignment="1">
      <alignment vertical="center"/>
    </xf>
    <xf numFmtId="0" fontId="6" fillId="0" borderId="0" xfId="214" applyFont="1" applyFill="1" applyAlignment="1">
      <alignment horizontal="center" vertical="center"/>
    </xf>
    <xf numFmtId="0" fontId="7" fillId="0" borderId="0" xfId="214" applyFont="1" applyFill="1" applyAlignment="1">
      <alignment horizontal="center" vertical="center"/>
    </xf>
    <xf numFmtId="177" fontId="3" fillId="0" borderId="0" xfId="214" applyNumberFormat="1" applyFont="1" applyFill="1" applyAlignment="1">
      <alignment horizontal="right" vertical="center"/>
    </xf>
    <xf numFmtId="49" fontId="2" fillId="0" borderId="1" xfId="214" applyNumberFormat="1" applyFont="1" applyFill="1" applyBorder="1" applyAlignment="1">
      <alignment horizontal="center" vertical="center"/>
    </xf>
    <xf numFmtId="0" fontId="2" fillId="0" borderId="1" xfId="214" applyFont="1" applyFill="1" applyBorder="1" applyAlignment="1">
      <alignment horizontal="center" vertical="center"/>
    </xf>
    <xf numFmtId="177" fontId="2" fillId="0" borderId="1" xfId="214" applyNumberFormat="1" applyFont="1" applyFill="1" applyBorder="1" applyAlignment="1">
      <alignment horizontal="center" vertical="center"/>
    </xf>
    <xf numFmtId="49" fontId="12" fillId="0" borderId="1" xfId="0" applyNumberFormat="1" applyFont="1" applyBorder="1" applyAlignment="1">
      <alignment horizontal="left" vertical="center" wrapText="1"/>
    </xf>
    <xf numFmtId="0" fontId="12" fillId="0" borderId="1" xfId="0" applyFont="1" applyBorder="1" applyAlignment="1">
      <alignment horizontal="left" vertical="center" wrapText="1"/>
    </xf>
    <xf numFmtId="49" fontId="13" fillId="0" borderId="1" xfId="0" applyNumberFormat="1" applyFont="1" applyBorder="1" applyAlignment="1">
      <alignment horizontal="left" vertical="center" wrapText="1"/>
    </xf>
    <xf numFmtId="0" fontId="13" fillId="0" borderId="1" xfId="0" applyFont="1" applyBorder="1" applyAlignment="1">
      <alignment horizontal="left" vertical="center" wrapText="1"/>
    </xf>
    <xf numFmtId="0" fontId="15" fillId="0" borderId="1" xfId="240" applyNumberFormat="1" applyFont="1" applyFill="1" applyBorder="1" applyAlignment="1">
      <alignment horizontal="right" vertical="center"/>
      <protection locked="0"/>
    </xf>
    <xf numFmtId="177" fontId="3" fillId="0" borderId="0" xfId="214" applyNumberFormat="1" applyFont="1" applyFill="1" applyAlignment="1">
      <alignment horizontal="left" vertical="center" indent="2"/>
    </xf>
    <xf numFmtId="177" fontId="3" fillId="0" borderId="0" xfId="214" applyNumberFormat="1" applyFont="1" applyFill="1" applyAlignment="1">
      <alignment vertical="center"/>
    </xf>
    <xf numFmtId="0" fontId="12" fillId="0" borderId="4" xfId="0" applyFont="1" applyBorder="1" applyAlignment="1">
      <alignment horizontal="center" vertical="center"/>
    </xf>
    <xf numFmtId="0" fontId="12" fillId="0" borderId="5" xfId="0" applyFont="1" applyBorder="1" applyAlignment="1">
      <alignment horizontal="center" vertical="center"/>
    </xf>
    <xf numFmtId="0" fontId="3" fillId="0" borderId="0" xfId="239" applyFont="1" applyAlignment="1">
      <alignment wrapText="1"/>
    </xf>
    <xf numFmtId="0" fontId="16" fillId="0" borderId="0" xfId="239" applyFont="1" applyAlignment="1">
      <alignment horizontal="center" vertical="center" wrapText="1"/>
    </xf>
    <xf numFmtId="0" fontId="2" fillId="0" borderId="0" xfId="239" applyFont="1" applyAlignment="1">
      <alignment horizontal="center" vertical="center" wrapText="1"/>
    </xf>
    <xf numFmtId="0" fontId="2" fillId="0" borderId="0" xfId="239" applyFont="1" applyAlignment="1">
      <alignment wrapText="1"/>
    </xf>
    <xf numFmtId="0" fontId="4" fillId="0" borderId="0" xfId="239" applyFont="1" applyAlignment="1">
      <alignment wrapText="1"/>
    </xf>
    <xf numFmtId="0" fontId="3" fillId="0" borderId="0" xfId="241" applyFont="1" applyBorder="1" applyAlignment="1">
      <alignment horizontal="left" vertical="center" wrapText="1"/>
    </xf>
    <xf numFmtId="0" fontId="5" fillId="0" borderId="0" xfId="241" applyFont="1" applyBorder="1" applyAlignment="1">
      <alignment horizontal="left" vertical="center" wrapText="1"/>
    </xf>
    <xf numFmtId="49" fontId="6" fillId="0" borderId="0" xfId="239" applyNumberFormat="1" applyFont="1" applyAlignment="1">
      <alignment horizontal="centerContinuous" vertical="center" wrapText="1"/>
    </xf>
    <xf numFmtId="49" fontId="7" fillId="0" borderId="0" xfId="239" applyNumberFormat="1" applyFont="1" applyAlignment="1">
      <alignment horizontal="centerContinuous" vertical="center" wrapText="1"/>
    </xf>
    <xf numFmtId="0" fontId="2" fillId="0" borderId="0" xfId="239" applyFont="1" applyAlignment="1">
      <alignment horizontal="center" wrapText="1"/>
    </xf>
    <xf numFmtId="177" fontId="17" fillId="0" borderId="0" xfId="240" applyNumberFormat="1" applyFont="1" applyFill="1" applyAlignment="1">
      <alignment horizontal="right" vertical="top"/>
      <protection locked="0"/>
    </xf>
    <xf numFmtId="0" fontId="16" fillId="0" borderId="1" xfId="239" applyFont="1" applyBorder="1" applyAlignment="1">
      <alignment horizontal="center" vertical="center" wrapText="1"/>
    </xf>
    <xf numFmtId="1" fontId="16" fillId="0" borderId="1" xfId="239" applyNumberFormat="1" applyFont="1" applyBorder="1" applyAlignment="1" applyProtection="1">
      <alignment horizontal="center" vertical="center" wrapText="1"/>
      <protection locked="0"/>
    </xf>
    <xf numFmtId="0" fontId="16" fillId="0" borderId="0" xfId="239" applyFont="1" applyBorder="1" applyAlignment="1">
      <alignment horizontal="center" vertical="center" wrapText="1"/>
    </xf>
    <xf numFmtId="178" fontId="3" fillId="0" borderId="1" xfId="239" applyNumberFormat="1" applyFont="1" applyFill="1" applyBorder="1" applyAlignment="1">
      <alignment horizontal="right" vertical="center" wrapText="1"/>
    </xf>
    <xf numFmtId="0" fontId="2" fillId="0" borderId="0" xfId="239" applyFont="1" applyBorder="1" applyAlignment="1">
      <alignment horizontal="center" vertical="center" wrapText="1"/>
    </xf>
    <xf numFmtId="0" fontId="3" fillId="0" borderId="0" xfId="239" applyFont="1" applyBorder="1" applyAlignment="1">
      <alignment wrapText="1"/>
    </xf>
    <xf numFmtId="0" fontId="2" fillId="0" borderId="1" xfId="239" applyFont="1" applyBorder="1" applyAlignment="1">
      <alignment horizontal="center" vertical="center" wrapText="1"/>
    </xf>
    <xf numFmtId="178" fontId="3" fillId="0" borderId="1" xfId="239" applyNumberFormat="1" applyFont="1" applyBorder="1" applyAlignment="1">
      <alignment horizontal="right" vertical="center" wrapText="1"/>
    </xf>
    <xf numFmtId="0" fontId="2" fillId="0" borderId="0" xfId="239" applyFont="1" applyBorder="1" applyAlignment="1">
      <alignment wrapText="1"/>
    </xf>
    <xf numFmtId="49" fontId="18" fillId="0" borderId="0" xfId="240" applyNumberFormat="1" applyFont="1" applyFill="1" applyAlignment="1">
      <alignment horizontal="left" vertical="top"/>
      <protection locked="0"/>
    </xf>
    <xf numFmtId="0" fontId="19" fillId="0" borderId="0" xfId="240" applyFont="1" applyFill="1" applyAlignment="1">
      <alignment vertical="top"/>
      <protection locked="0"/>
    </xf>
    <xf numFmtId="0" fontId="6" fillId="0" borderId="0" xfId="240" applyFont="1" applyFill="1" applyAlignment="1">
      <alignment horizontal="center" vertical="center" wrapText="1"/>
      <protection locked="0"/>
    </xf>
    <xf numFmtId="0" fontId="7" fillId="0" borderId="0" xfId="240" applyFont="1" applyFill="1" applyAlignment="1">
      <alignment horizontal="center" vertical="center"/>
      <protection locked="0"/>
    </xf>
    <xf numFmtId="49" fontId="16" fillId="0" borderId="1" xfId="240" applyNumberFormat="1" applyFont="1" applyFill="1" applyBorder="1" applyAlignment="1">
      <alignment horizontal="center" vertical="center"/>
      <protection locked="0"/>
    </xf>
    <xf numFmtId="0" fontId="2" fillId="0" borderId="0" xfId="240" applyFont="1" applyFill="1" applyAlignment="1">
      <alignment vertical="top"/>
      <protection locked="0"/>
    </xf>
    <xf numFmtId="0" fontId="19" fillId="0" borderId="0" xfId="214" applyFont="1" applyFill="1" applyAlignment="1">
      <alignment vertical="center" wrapText="1"/>
    </xf>
    <xf numFmtId="49" fontId="3" fillId="0" borderId="1" xfId="240" applyNumberFormat="1" applyFont="1" applyFill="1" applyBorder="1" applyAlignment="1">
      <alignment horizontal="center" vertical="center"/>
      <protection locked="0"/>
    </xf>
    <xf numFmtId="49" fontId="3" fillId="0" borderId="1" xfId="240" applyNumberFormat="1" applyFont="1" applyFill="1" applyBorder="1" applyAlignment="1">
      <alignment horizontal="left" vertical="center"/>
      <protection locked="0"/>
    </xf>
    <xf numFmtId="179" fontId="10" fillId="0" borderId="0" xfId="240" applyNumberFormat="1" applyFont="1" applyFill="1" applyAlignment="1">
      <alignment vertical="top"/>
      <protection locked="0"/>
    </xf>
    <xf numFmtId="49" fontId="3" fillId="0" borderId="1" xfId="240" applyNumberFormat="1" applyFont="1" applyFill="1" applyBorder="1" applyAlignment="1">
      <alignment horizontal="left" vertical="center" indent="1"/>
      <protection locked="0"/>
    </xf>
    <xf numFmtId="0" fontId="10" fillId="0" borderId="0" xfId="214" applyFont="1" applyFill="1" applyAlignment="1">
      <alignment vertical="center" wrapText="1"/>
    </xf>
    <xf numFmtId="177" fontId="19" fillId="0" borderId="0" xfId="240" applyNumberFormat="1" applyFont="1" applyFill="1" applyAlignment="1">
      <alignment vertical="top"/>
      <protection locked="0"/>
    </xf>
    <xf numFmtId="0" fontId="19" fillId="0" borderId="0" xfId="214" applyFont="1" applyFill="1" applyAlignment="1">
      <alignment horizontal="center" vertical="center" wrapText="1"/>
    </xf>
    <xf numFmtId="0" fontId="10" fillId="0" borderId="0" xfId="214" applyFont="1" applyFill="1" applyAlignment="1">
      <alignment horizontal="center" vertical="center" wrapText="1"/>
    </xf>
    <xf numFmtId="178" fontId="3" fillId="0" borderId="1" xfId="240" applyNumberFormat="1" applyFont="1" applyFill="1" applyBorder="1" applyAlignment="1">
      <alignment vertical="center"/>
      <protection locked="0"/>
    </xf>
    <xf numFmtId="49" fontId="10" fillId="0" borderId="0" xfId="240" applyNumberFormat="1" applyFont="1" applyFill="1" applyAlignment="1">
      <alignment horizontal="left" vertical="top" indent="1"/>
      <protection locked="0"/>
    </xf>
    <xf numFmtId="49" fontId="10" fillId="0" borderId="0" xfId="240" applyNumberFormat="1" applyFont="1" applyFill="1" applyAlignment="1">
      <alignment horizontal="left" vertical="top" indent="2"/>
      <protection locked="0"/>
    </xf>
    <xf numFmtId="49" fontId="2" fillId="0" borderId="1" xfId="240" applyNumberFormat="1" applyFont="1" applyFill="1" applyBorder="1" applyAlignment="1">
      <alignment horizontal="left" vertical="center"/>
      <protection locked="0"/>
    </xf>
    <xf numFmtId="0" fontId="2" fillId="0" borderId="1" xfId="240" applyFont="1" applyFill="1" applyBorder="1" applyAlignment="1">
      <alignment horizontal="left" vertical="center"/>
      <protection locked="0"/>
    </xf>
    <xf numFmtId="177" fontId="3" fillId="0" borderId="1" xfId="240" applyNumberFormat="1" applyFont="1" applyFill="1" applyBorder="1" applyAlignment="1">
      <alignment vertical="center"/>
      <protection locked="0"/>
    </xf>
    <xf numFmtId="49" fontId="2" fillId="0" borderId="1" xfId="240" applyNumberFormat="1" applyFont="1" applyFill="1" applyBorder="1" applyAlignment="1">
      <alignment horizontal="left" vertical="center" indent="1"/>
      <protection locked="0"/>
    </xf>
    <xf numFmtId="49" fontId="20" fillId="0" borderId="1" xfId="240" applyNumberFormat="1" applyFont="1" applyFill="1" applyBorder="1" applyAlignment="1">
      <alignment horizontal="left" vertical="center" wrapText="1" indent="1"/>
      <protection locked="0"/>
    </xf>
    <xf numFmtId="49" fontId="3" fillId="0" borderId="0" xfId="240" applyNumberFormat="1" applyFont="1" applyFill="1" applyAlignment="1">
      <alignment horizontal="left" vertical="top" indent="1"/>
      <protection locked="0"/>
    </xf>
    <xf numFmtId="49" fontId="10" fillId="0" borderId="0" xfId="214" applyNumberFormat="1" applyFont="1" applyFill="1" applyAlignment="1">
      <alignment horizontal="left" indent="1"/>
    </xf>
    <xf numFmtId="49" fontId="3" fillId="0" borderId="1" xfId="240" applyNumberFormat="1" applyFont="1" applyFill="1" applyBorder="1" applyAlignment="1">
      <alignment horizontal="left" vertical="center" indent="2"/>
      <protection locked="0"/>
    </xf>
    <xf numFmtId="49" fontId="3" fillId="0" borderId="0" xfId="240" applyNumberFormat="1" applyFont="1" applyFill="1" applyAlignment="1">
      <alignment horizontal="left" vertical="top" indent="2"/>
      <protection locked="0"/>
    </xf>
    <xf numFmtId="49" fontId="10" fillId="0" borderId="0" xfId="214" applyNumberFormat="1" applyFont="1" applyFill="1" applyAlignment="1">
      <alignment horizontal="left" indent="2"/>
    </xf>
    <xf numFmtId="0" fontId="3" fillId="0" borderId="1" xfId="240" applyFont="1" applyFill="1" applyBorder="1" applyAlignment="1">
      <alignment horizontal="left" vertical="center" indent="2"/>
      <protection locked="0"/>
    </xf>
    <xf numFmtId="180" fontId="10" fillId="0" borderId="0" xfId="240" applyNumberFormat="1" applyFont="1" applyFill="1" applyAlignment="1">
      <alignment vertical="top"/>
      <protection locked="0"/>
    </xf>
    <xf numFmtId="0" fontId="2" fillId="0" borderId="4" xfId="240" applyFont="1" applyFill="1" applyBorder="1" applyAlignment="1">
      <alignment horizontal="center" vertical="center"/>
      <protection locked="0"/>
    </xf>
    <xf numFmtId="0" fontId="2" fillId="0" borderId="5" xfId="240" applyFont="1" applyFill="1" applyBorder="1" applyAlignment="1">
      <alignment horizontal="center" vertical="center"/>
      <protection locked="0"/>
    </xf>
    <xf numFmtId="177" fontId="2" fillId="0" borderId="1" xfId="240" applyNumberFormat="1" applyFont="1" applyFill="1" applyBorder="1" applyAlignment="1">
      <alignment vertical="center"/>
      <protection locked="0"/>
    </xf>
    <xf numFmtId="49" fontId="10" fillId="0" borderId="0" xfId="214" applyNumberFormat="1" applyFont="1" applyFill="1" applyAlignment="1" applyProtection="1">
      <alignment horizontal="left" vertical="center" indent="1"/>
      <protection locked="0"/>
    </xf>
    <xf numFmtId="49" fontId="10" fillId="0" borderId="0" xfId="214" applyNumberFormat="1" applyFont="1" applyFill="1" applyAlignment="1" applyProtection="1">
      <alignment horizontal="left" vertical="center" indent="2"/>
      <protection locked="0"/>
    </xf>
    <xf numFmtId="178" fontId="2" fillId="0" borderId="1" xfId="240" applyNumberFormat="1" applyFont="1" applyFill="1" applyBorder="1" applyAlignment="1">
      <alignment vertical="center"/>
      <protection locked="0"/>
    </xf>
    <xf numFmtId="177" fontId="3" fillId="0" borderId="0" xfId="240" applyNumberFormat="1" applyFont="1" applyFill="1" applyAlignment="1">
      <alignment horizontal="right" vertical="center"/>
      <protection locked="0"/>
    </xf>
    <xf numFmtId="49" fontId="20" fillId="0" borderId="1" xfId="240" applyNumberFormat="1" applyFont="1" applyFill="1" applyBorder="1" applyAlignment="1">
      <alignment horizontal="left" vertical="center"/>
      <protection locked="0"/>
    </xf>
    <xf numFmtId="49" fontId="3" fillId="0" borderId="0" xfId="214" applyNumberFormat="1" applyFont="1" applyFill="1" applyAlignment="1">
      <alignment horizontal="left"/>
    </xf>
    <xf numFmtId="49" fontId="21" fillId="0" borderId="1" xfId="240" applyNumberFormat="1" applyFont="1" applyFill="1" applyBorder="1" applyAlignment="1">
      <alignment horizontal="left" vertical="center" indent="1"/>
      <protection locked="0"/>
    </xf>
    <xf numFmtId="0" fontId="20" fillId="0" borderId="4" xfId="240" applyFont="1" applyFill="1" applyBorder="1" applyAlignment="1">
      <alignment horizontal="center" vertical="center"/>
      <protection locked="0"/>
    </xf>
    <xf numFmtId="49" fontId="3" fillId="0" borderId="0" xfId="214" applyNumberFormat="1" applyFont="1" applyFill="1" applyAlignment="1" applyProtection="1">
      <alignment horizontal="left" vertical="center"/>
      <protection locked="0"/>
    </xf>
    <xf numFmtId="0" fontId="16" fillId="0" borderId="0" xfId="214" applyFont="1" applyFill="1" applyAlignment="1">
      <alignment vertical="center"/>
    </xf>
    <xf numFmtId="49" fontId="3" fillId="0" borderId="0" xfId="214" applyNumberFormat="1" applyFont="1" applyFill="1" applyAlignment="1">
      <alignment horizontal="left" vertical="center" indent="1"/>
    </xf>
    <xf numFmtId="0" fontId="16" fillId="0" borderId="1" xfId="214" applyFont="1" applyFill="1" applyBorder="1" applyAlignment="1">
      <alignment horizontal="center" vertical="center"/>
    </xf>
    <xf numFmtId="177" fontId="16" fillId="0" borderId="1" xfId="214" applyNumberFormat="1" applyFont="1" applyFill="1" applyBorder="1" applyAlignment="1">
      <alignment horizontal="center" vertical="center"/>
    </xf>
    <xf numFmtId="49" fontId="21" fillId="0" borderId="1" xfId="214" applyNumberFormat="1" applyFont="1" applyFill="1" applyBorder="1" applyAlignment="1">
      <alignment horizontal="left" vertical="center"/>
    </xf>
    <xf numFmtId="49" fontId="3" fillId="0" borderId="1" xfId="214" applyNumberFormat="1" applyFont="1" applyFill="1" applyBorder="1" applyAlignment="1">
      <alignment horizontal="left" vertical="center" indent="1"/>
    </xf>
    <xf numFmtId="49" fontId="21" fillId="0" borderId="1" xfId="214" applyNumberFormat="1" applyFont="1" applyFill="1" applyBorder="1" applyAlignment="1">
      <alignment horizontal="left" vertical="center" indent="1"/>
    </xf>
    <xf numFmtId="177" fontId="2" fillId="0" borderId="1" xfId="214" applyNumberFormat="1" applyFont="1" applyFill="1" applyBorder="1" applyAlignment="1">
      <alignment horizontal="right" vertical="center"/>
    </xf>
    <xf numFmtId="0" fontId="22" fillId="0" borderId="1" xfId="202" applyFont="1" applyFill="1" applyBorder="1" applyAlignment="1">
      <alignment vertical="center" wrapText="1"/>
    </xf>
    <xf numFmtId="178" fontId="22" fillId="0" borderId="1" xfId="202" applyNumberFormat="1" applyFont="1" applyFill="1" applyBorder="1" applyAlignment="1">
      <alignment horizontal="right" vertical="center"/>
    </xf>
    <xf numFmtId="0" fontId="23" fillId="0" borderId="0" xfId="239" applyFont="1" applyAlignment="1">
      <alignment wrapText="1"/>
    </xf>
    <xf numFmtId="0" fontId="24" fillId="0" borderId="0" xfId="240" applyFont="1" applyFill="1" applyAlignment="1">
      <alignment vertical="top"/>
      <protection locked="0"/>
    </xf>
    <xf numFmtId="49" fontId="3" fillId="0" borderId="0" xfId="241" applyNumberFormat="1" applyFont="1" applyBorder="1" applyAlignment="1">
      <alignment horizontal="left" vertical="center"/>
    </xf>
    <xf numFmtId="0" fontId="16" fillId="0" borderId="1" xfId="240" applyFont="1" applyFill="1" applyBorder="1" applyAlignment="1">
      <alignment horizontal="center" vertical="center"/>
      <protection locked="0"/>
    </xf>
    <xf numFmtId="177" fontId="16" fillId="0" borderId="1" xfId="240" applyNumberFormat="1" applyFont="1" applyFill="1" applyBorder="1" applyAlignment="1">
      <alignment horizontal="center" vertical="center"/>
      <protection locked="0"/>
    </xf>
    <xf numFmtId="0" fontId="24" fillId="0" borderId="0" xfId="214" applyFont="1" applyFill="1" applyAlignment="1">
      <alignment vertical="center" wrapText="1"/>
    </xf>
    <xf numFmtId="49" fontId="14" fillId="0" borderId="1" xfId="240" applyNumberFormat="1" applyFont="1" applyFill="1" applyBorder="1" applyAlignment="1">
      <alignment vertical="center"/>
      <protection locked="0"/>
    </xf>
    <xf numFmtId="49" fontId="14" fillId="0" borderId="1" xfId="240" applyNumberFormat="1" applyFont="1" applyFill="1" applyBorder="1" applyAlignment="1">
      <alignment horizontal="left" vertical="center"/>
      <protection locked="0"/>
    </xf>
    <xf numFmtId="177" fontId="14" fillId="0" borderId="1" xfId="240" applyNumberFormat="1" applyFont="1" applyFill="1" applyBorder="1" applyAlignment="1">
      <alignment horizontal="right" vertical="center"/>
      <protection locked="0"/>
    </xf>
    <xf numFmtId="0" fontId="13" fillId="0" borderId="1" xfId="0" applyFont="1" applyBorder="1" applyAlignment="1">
      <alignment vertical="center" wrapText="1"/>
    </xf>
    <xf numFmtId="0" fontId="14" fillId="0" borderId="1" xfId="240" applyNumberFormat="1" applyFont="1" applyFill="1" applyBorder="1" applyAlignment="1">
      <alignment vertical="center"/>
      <protection locked="0"/>
    </xf>
    <xf numFmtId="49" fontId="15" fillId="0" borderId="1" xfId="240" applyNumberFormat="1" applyFont="1" applyFill="1" applyBorder="1" applyAlignment="1">
      <alignment vertical="center"/>
      <protection locked="0"/>
    </xf>
    <xf numFmtId="49" fontId="15" fillId="0" borderId="1" xfId="240" applyNumberFormat="1" applyFont="1" applyFill="1" applyBorder="1" applyAlignment="1">
      <alignment horizontal="left" vertical="center" wrapText="1" indent="1"/>
      <protection locked="0"/>
    </xf>
    <xf numFmtId="0" fontId="15" fillId="0" borderId="1" xfId="240" applyNumberFormat="1" applyFont="1" applyFill="1" applyBorder="1" applyAlignment="1">
      <alignment vertical="center"/>
      <protection locked="0"/>
    </xf>
    <xf numFmtId="49" fontId="15" fillId="0" borderId="1" xfId="240" applyNumberFormat="1" applyFont="1" applyFill="1" applyBorder="1" applyAlignment="1">
      <alignment horizontal="left" vertical="center" indent="2"/>
      <protection locked="0"/>
    </xf>
    <xf numFmtId="0" fontId="14" fillId="0" borderId="4" xfId="240" applyFont="1" applyFill="1" applyBorder="1" applyAlignment="1">
      <alignment horizontal="center" vertical="center"/>
      <protection locked="0"/>
    </xf>
    <xf numFmtId="0" fontId="14" fillId="0" borderId="5" xfId="240" applyFont="1" applyFill="1" applyBorder="1" applyAlignment="1">
      <alignment horizontal="center" vertical="center"/>
      <protection locked="0"/>
    </xf>
    <xf numFmtId="177" fontId="24" fillId="0" borderId="0" xfId="240" applyNumberFormat="1" applyFont="1" applyFill="1" applyAlignment="1">
      <alignment vertical="top"/>
      <protection locked="0"/>
    </xf>
    <xf numFmtId="0" fontId="24" fillId="0" borderId="0" xfId="214" applyFont="1" applyFill="1" applyAlignment="1">
      <alignment horizontal="center" vertical="center" wrapText="1"/>
    </xf>
    <xf numFmtId="178" fontId="2" fillId="0" borderId="1" xfId="240" applyNumberFormat="1" applyFont="1" applyFill="1" applyBorder="1" applyAlignment="1">
      <alignment horizontal="right" vertical="center"/>
      <protection locked="0"/>
    </xf>
    <xf numFmtId="0" fontId="13" fillId="0" borderId="1" xfId="0" applyFont="1" applyBorder="1" applyAlignment="1">
      <alignment horizontal="left" vertical="center" wrapText="1" indent="1"/>
    </xf>
    <xf numFmtId="178" fontId="12" fillId="0" borderId="1" xfId="0" applyNumberFormat="1" applyFont="1" applyBorder="1" applyAlignment="1">
      <alignment vertical="center" wrapText="1"/>
    </xf>
    <xf numFmtId="0" fontId="13" fillId="0" borderId="1" xfId="0" applyFont="1" applyBorder="1" applyAlignment="1">
      <alignment horizontal="right" vertical="center" wrapText="1"/>
    </xf>
    <xf numFmtId="0" fontId="12" fillId="0" borderId="1" xfId="0" applyFont="1" applyBorder="1" applyAlignment="1">
      <alignment horizontal="center" vertical="center" wrapText="1"/>
    </xf>
    <xf numFmtId="0" fontId="12" fillId="0" borderId="1" xfId="0" applyFont="1" applyBorder="1" applyAlignment="1">
      <alignment vertical="center" wrapText="1"/>
    </xf>
    <xf numFmtId="0" fontId="4" fillId="0" borderId="0" xfId="239" applyFont="1" applyFill="1" applyAlignment="1">
      <alignment wrapText="1"/>
    </xf>
    <xf numFmtId="0" fontId="3" fillId="0" borderId="0" xfId="241" applyFont="1" applyFill="1" applyBorder="1" applyAlignment="1">
      <alignment horizontal="left" vertical="center" wrapText="1"/>
    </xf>
    <xf numFmtId="49" fontId="6" fillId="0" borderId="0" xfId="239" applyNumberFormat="1" applyFont="1" applyFill="1" applyAlignment="1">
      <alignment horizontal="centerContinuous" vertical="center" wrapText="1"/>
    </xf>
    <xf numFmtId="0" fontId="2" fillId="0" borderId="0" xfId="239" applyFont="1" applyFill="1" applyAlignment="1">
      <alignment horizontal="center" wrapText="1"/>
    </xf>
    <xf numFmtId="0" fontId="16" fillId="0" borderId="1" xfId="239" applyFont="1" applyFill="1" applyBorder="1" applyAlignment="1">
      <alignment horizontal="center" vertical="center" wrapText="1"/>
    </xf>
    <xf numFmtId="1" fontId="16" fillId="0" borderId="1" xfId="239" applyNumberFormat="1" applyFont="1" applyFill="1" applyBorder="1" applyAlignment="1" applyProtection="1">
      <alignment horizontal="center" vertical="center" wrapText="1"/>
      <protection locked="0"/>
    </xf>
    <xf numFmtId="0" fontId="4" fillId="0" borderId="1" xfId="239" applyFont="1" applyFill="1" applyBorder="1" applyAlignment="1">
      <alignment wrapText="1"/>
    </xf>
    <xf numFmtId="0" fontId="4" fillId="0" borderId="1" xfId="239" applyFont="1" applyBorder="1" applyAlignment="1">
      <alignment wrapText="1"/>
    </xf>
    <xf numFmtId="0" fontId="23" fillId="0" borderId="0" xfId="239" applyFont="1" applyFill="1" applyAlignment="1">
      <alignment wrapText="1"/>
    </xf>
    <xf numFmtId="49" fontId="2" fillId="0" borderId="0" xfId="214" applyNumberFormat="1" applyFont="1" applyFill="1" applyAlignment="1">
      <alignment horizontal="left" vertical="center"/>
    </xf>
    <xf numFmtId="49" fontId="2" fillId="0" borderId="1" xfId="214" applyNumberFormat="1" applyFont="1" applyFill="1" applyBorder="1" applyAlignment="1">
      <alignment horizontal="left" vertical="center"/>
    </xf>
    <xf numFmtId="49" fontId="20" fillId="0" borderId="1" xfId="214" applyNumberFormat="1" applyFont="1" applyFill="1" applyBorder="1" applyAlignment="1">
      <alignment horizontal="left" vertical="center"/>
    </xf>
    <xf numFmtId="178" fontId="2" fillId="0" borderId="1" xfId="214" applyNumberFormat="1" applyFont="1" applyFill="1" applyBorder="1" applyAlignment="1">
      <alignment horizontal="right" vertical="center"/>
    </xf>
    <xf numFmtId="178" fontId="3" fillId="0" borderId="1" xfId="214" applyNumberFormat="1" applyFont="1" applyFill="1" applyBorder="1" applyAlignment="1">
      <alignment vertical="center"/>
    </xf>
    <xf numFmtId="49" fontId="18" fillId="0" borderId="1" xfId="214" applyNumberFormat="1" applyFont="1" applyFill="1" applyBorder="1" applyAlignment="1">
      <alignment horizontal="left" vertical="center" indent="1"/>
    </xf>
    <xf numFmtId="0" fontId="14" fillId="0" borderId="4" xfId="214" applyFont="1" applyFill="1" applyBorder="1" applyAlignment="1">
      <alignment horizontal="center" vertical="center"/>
    </xf>
    <xf numFmtId="0" fontId="14" fillId="0" borderId="5" xfId="214" applyFont="1" applyFill="1" applyBorder="1" applyAlignment="1">
      <alignment horizontal="center" vertical="center"/>
    </xf>
    <xf numFmtId="0" fontId="14" fillId="0" borderId="1" xfId="214" applyNumberFormat="1" applyFont="1" applyFill="1" applyBorder="1" applyAlignment="1">
      <alignment vertical="center"/>
    </xf>
    <xf numFmtId="0" fontId="9" fillId="0" borderId="1" xfId="234" applyFont="1" applyFill="1" applyBorder="1" applyAlignment="1">
      <alignment vertical="center"/>
    </xf>
    <xf numFmtId="178" fontId="18" fillId="0" borderId="1" xfId="234" applyNumberFormat="1" applyFont="1" applyFill="1" applyBorder="1" applyAlignment="1" applyProtection="1">
      <alignment horizontal="left" vertical="center"/>
      <protection locked="0"/>
    </xf>
    <xf numFmtId="0" fontId="18" fillId="0" borderId="1" xfId="234" applyFont="1" applyFill="1" applyBorder="1" applyAlignment="1">
      <alignment vertical="center"/>
    </xf>
    <xf numFmtId="181" fontId="18" fillId="0" borderId="1" xfId="234" applyNumberFormat="1" applyFont="1" applyFill="1" applyBorder="1" applyAlignment="1" applyProtection="1">
      <alignment horizontal="left" vertical="center"/>
      <protection locked="0"/>
    </xf>
    <xf numFmtId="0" fontId="18" fillId="0" borderId="1" xfId="234" applyFont="1" applyFill="1" applyBorder="1" applyAlignment="1">
      <alignment horizontal="left" vertical="center" wrapText="1"/>
    </xf>
    <xf numFmtId="0" fontId="25" fillId="0" borderId="4" xfId="240" applyFont="1" applyFill="1" applyBorder="1" applyAlignment="1">
      <alignment horizontal="center" vertical="center"/>
      <protection locked="0"/>
    </xf>
    <xf numFmtId="49" fontId="15" fillId="0" borderId="1" xfId="240" applyNumberFormat="1" applyFont="1" applyFill="1" applyBorder="1" applyAlignment="1">
      <alignment horizontal="left" vertical="center" indent="1"/>
      <protection locked="0"/>
    </xf>
    <xf numFmtId="0" fontId="1" fillId="0" borderId="0" xfId="239" applyFont="1" applyAlignment="1">
      <alignment horizontal="center"/>
    </xf>
    <xf numFmtId="181" fontId="4" fillId="0" borderId="0" xfId="239" applyNumberFormat="1" applyFont="1" applyAlignment="1">
      <alignment horizontal="right" vertical="center"/>
    </xf>
    <xf numFmtId="0" fontId="16" fillId="0" borderId="1" xfId="239" applyFont="1" applyBorder="1" applyAlignment="1">
      <alignment horizontal="center" vertical="center"/>
    </xf>
    <xf numFmtId="1" fontId="2" fillId="0" borderId="1" xfId="239" applyNumberFormat="1" applyFont="1" applyBorder="1" applyAlignment="1" applyProtection="1">
      <alignment horizontal="center" vertical="center" wrapText="1"/>
      <protection locked="0"/>
    </xf>
    <xf numFmtId="0" fontId="2" fillId="0" borderId="0" xfId="239" applyFont="1" applyBorder="1" applyAlignment="1">
      <alignment horizontal="center" vertical="center"/>
    </xf>
    <xf numFmtId="0" fontId="14" fillId="0" borderId="1" xfId="235" applyFont="1" applyFill="1" applyBorder="1" applyAlignment="1">
      <alignment vertical="center"/>
    </xf>
    <xf numFmtId="49" fontId="2" fillId="0" borderId="0" xfId="239" applyNumberFormat="1" applyFont="1" applyBorder="1" applyAlignment="1">
      <alignment horizontal="left" vertical="center"/>
    </xf>
    <xf numFmtId="0" fontId="15" fillId="0" borderId="1" xfId="235" applyFont="1" applyFill="1" applyBorder="1" applyAlignment="1">
      <alignment vertical="center"/>
    </xf>
    <xf numFmtId="49" fontId="3" fillId="0" borderId="0" xfId="239" applyNumberFormat="1" applyFont="1" applyBorder="1" applyAlignment="1">
      <alignment horizontal="left" indent="1"/>
    </xf>
    <xf numFmtId="0" fontId="3" fillId="0" borderId="0" xfId="239" applyFont="1" applyBorder="1"/>
    <xf numFmtId="0" fontId="15" fillId="0" borderId="1" xfId="0" applyFont="1" applyFill="1" applyBorder="1" applyAlignment="1">
      <alignment vertical="center"/>
    </xf>
    <xf numFmtId="0" fontId="14" fillId="0" borderId="1" xfId="235" applyFont="1" applyFill="1" applyBorder="1" applyAlignment="1">
      <alignment horizontal="center" vertical="center"/>
    </xf>
    <xf numFmtId="0" fontId="0" fillId="0" borderId="0" xfId="238">
      <alignment vertical="center"/>
    </xf>
    <xf numFmtId="0" fontId="26" fillId="0" borderId="0" xfId="238" applyFont="1" applyAlignment="1">
      <alignment horizontal="center" vertical="center"/>
    </xf>
    <xf numFmtId="0" fontId="0" fillId="0" borderId="0" xfId="238" applyFont="1">
      <alignment vertical="center"/>
    </xf>
  </cellXfs>
  <cellStyles count="3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_ET_STYLE_NoName_00_" xfId="49"/>
    <cellStyle name="_ET_STYLE_NoName_00__2016年人代会报告附表20160104" xfId="50"/>
    <cellStyle name="_ET_STYLE_NoName_00__国库1月5日调整表" xfId="51"/>
    <cellStyle name="20% - 强调文字颜色 1 2" xfId="52"/>
    <cellStyle name="20% - 强调文字颜色 1 3" xfId="53"/>
    <cellStyle name="20% - 强调文字颜色 1 4" xfId="54"/>
    <cellStyle name="20% - 强调文字颜色 2 2" xfId="55"/>
    <cellStyle name="20% - 强调文字颜色 2 3" xfId="56"/>
    <cellStyle name="20% - 强调文字颜色 2 4" xfId="57"/>
    <cellStyle name="20% - 强调文字颜色 3 2" xfId="58"/>
    <cellStyle name="20% - 强调文字颜色 3 3" xfId="59"/>
    <cellStyle name="20% - 强调文字颜色 3 4" xfId="60"/>
    <cellStyle name="20% - 强调文字颜色 4 2" xfId="61"/>
    <cellStyle name="20% - 强调文字颜色 4 3" xfId="62"/>
    <cellStyle name="20% - 强调文字颜色 4 4" xfId="63"/>
    <cellStyle name="20% - 强调文字颜色 5 2" xfId="64"/>
    <cellStyle name="20% - 强调文字颜色 5 3" xfId="65"/>
    <cellStyle name="20% - 强调文字颜色 5 4" xfId="66"/>
    <cellStyle name="20% - 强调文字颜色 6 2" xfId="67"/>
    <cellStyle name="20% - 强调文字颜色 6 3" xfId="68"/>
    <cellStyle name="20% - 强调文字颜色 6 4" xfId="69"/>
    <cellStyle name="20% - 着色 1" xfId="70"/>
    <cellStyle name="20% - 着色 2" xfId="71"/>
    <cellStyle name="20% - 着色 3" xfId="72"/>
    <cellStyle name="20% - 着色 4" xfId="73"/>
    <cellStyle name="20% - 着色 5" xfId="74"/>
    <cellStyle name="20% - 着色 6" xfId="75"/>
    <cellStyle name="40% - 强调文字颜色 1 2" xfId="76"/>
    <cellStyle name="40% - 强调文字颜色 1 3" xfId="77"/>
    <cellStyle name="40% - 强调文字颜色 1 4" xfId="78"/>
    <cellStyle name="40% - 强调文字颜色 2 2" xfId="79"/>
    <cellStyle name="40% - 强调文字颜色 2 3" xfId="80"/>
    <cellStyle name="40% - 强调文字颜色 2 4" xfId="81"/>
    <cellStyle name="40% - 强调文字颜色 3 2" xfId="82"/>
    <cellStyle name="40% - 强调文字颜色 3 3" xfId="83"/>
    <cellStyle name="40% - 强调文字颜色 3 4" xfId="84"/>
    <cellStyle name="40% - 强调文字颜色 4 2" xfId="85"/>
    <cellStyle name="40% - 强调文字颜色 4 3" xfId="86"/>
    <cellStyle name="40% - 强调文字颜色 4 4" xfId="87"/>
    <cellStyle name="40% - 强调文字颜色 5 2" xfId="88"/>
    <cellStyle name="40% - 强调文字颜色 5 3" xfId="89"/>
    <cellStyle name="40% - 强调文字颜色 5 4" xfId="90"/>
    <cellStyle name="40% - 强调文字颜色 6 2" xfId="91"/>
    <cellStyle name="40% - 强调文字颜色 6 3" xfId="92"/>
    <cellStyle name="40% - 强调文字颜色 6 4" xfId="93"/>
    <cellStyle name="40% - 着色 1" xfId="94"/>
    <cellStyle name="40% - 着色 2" xfId="95"/>
    <cellStyle name="40% - 着色 3" xfId="96"/>
    <cellStyle name="40% - 着色 4" xfId="97"/>
    <cellStyle name="40% - 着色 5" xfId="98"/>
    <cellStyle name="40% - 着色 6" xfId="99"/>
    <cellStyle name="60% - 强调文字颜色 1 2" xfId="100"/>
    <cellStyle name="60% - 强调文字颜色 1 3" xfId="101"/>
    <cellStyle name="60% - 强调文字颜色 1 4" xfId="102"/>
    <cellStyle name="60% - 强调文字颜色 2 2" xfId="103"/>
    <cellStyle name="60% - 强调文字颜色 2 3" xfId="104"/>
    <cellStyle name="60% - 强调文字颜色 2 4" xfId="105"/>
    <cellStyle name="60% - 强调文字颜色 3 2" xfId="106"/>
    <cellStyle name="60% - 强调文字颜色 3 3" xfId="107"/>
    <cellStyle name="60% - 强调文字颜色 3 4" xfId="108"/>
    <cellStyle name="60% - 强调文字颜色 4 2" xfId="109"/>
    <cellStyle name="60% - 强调文字颜色 4 3" xfId="110"/>
    <cellStyle name="60% - 强调文字颜色 4 4" xfId="111"/>
    <cellStyle name="60% - 强调文字颜色 5 2" xfId="112"/>
    <cellStyle name="60% - 强调文字颜色 5 3" xfId="113"/>
    <cellStyle name="60% - 强调文字颜色 5 4" xfId="114"/>
    <cellStyle name="60% - 强调文字颜色 6 2" xfId="115"/>
    <cellStyle name="60% - 强调文字颜色 6 3" xfId="116"/>
    <cellStyle name="60% - 强调文字颜色 6 4" xfId="117"/>
    <cellStyle name="60% - 着色 1" xfId="118"/>
    <cellStyle name="60% - 着色 2" xfId="119"/>
    <cellStyle name="60% - 着色 3" xfId="120"/>
    <cellStyle name="60% - 着色 4" xfId="121"/>
    <cellStyle name="60% - 着色 5" xfId="122"/>
    <cellStyle name="60% - 着色 6" xfId="123"/>
    <cellStyle name="no dec" xfId="124"/>
    <cellStyle name="Normal_APR" xfId="125"/>
    <cellStyle name="百分比 2" xfId="126"/>
    <cellStyle name="百分比 2 2" xfId="127"/>
    <cellStyle name="百分比 2 3" xfId="128"/>
    <cellStyle name="百分比 3" xfId="129"/>
    <cellStyle name="标题 1 2" xfId="130"/>
    <cellStyle name="标题 1 3" xfId="131"/>
    <cellStyle name="标题 1 4" xfId="132"/>
    <cellStyle name="标题 2 2" xfId="133"/>
    <cellStyle name="标题 2 3" xfId="134"/>
    <cellStyle name="标题 2 4" xfId="135"/>
    <cellStyle name="标题 3 2" xfId="136"/>
    <cellStyle name="标题 3 3" xfId="137"/>
    <cellStyle name="标题 3 4" xfId="138"/>
    <cellStyle name="标题 4 2" xfId="139"/>
    <cellStyle name="标题 4 3" xfId="140"/>
    <cellStyle name="标题 4 4" xfId="141"/>
    <cellStyle name="标题 5" xfId="142"/>
    <cellStyle name="标题 6" xfId="143"/>
    <cellStyle name="标题 7" xfId="144"/>
    <cellStyle name="表标题" xfId="145"/>
    <cellStyle name="差 2" xfId="146"/>
    <cellStyle name="差 3" xfId="147"/>
    <cellStyle name="差 4" xfId="148"/>
    <cellStyle name="差_01长安" xfId="149"/>
    <cellStyle name="差_01长安_表八" xfId="150"/>
    <cellStyle name="差_01长安_表九" xfId="151"/>
    <cellStyle name="差_01长安_表七" xfId="152"/>
    <cellStyle name="差_01长安_表三" xfId="153"/>
    <cellStyle name="差_01长安_表十" xfId="154"/>
    <cellStyle name="差_01长安_表五" xfId="155"/>
    <cellStyle name="差_01长安_附表" xfId="156"/>
    <cellStyle name="差_01长安_石家庄市汇总表(正确）" xfId="157"/>
    <cellStyle name="差_02桥西" xfId="158"/>
    <cellStyle name="差_02桥西_表八" xfId="159"/>
    <cellStyle name="差_02桥西_表九" xfId="160"/>
    <cellStyle name="差_02桥西_表七" xfId="161"/>
    <cellStyle name="差_02桥西_表三" xfId="162"/>
    <cellStyle name="差_02桥西_表十" xfId="163"/>
    <cellStyle name="差_02桥西_表五" xfId="164"/>
    <cellStyle name="差_02桥西_附表" xfId="165"/>
    <cellStyle name="差_02桥西_石家庄市汇总表(正确）" xfId="166"/>
    <cellStyle name="差_06高新" xfId="167"/>
    <cellStyle name="差_06高新_表八" xfId="168"/>
    <cellStyle name="差_06高新_表九" xfId="169"/>
    <cellStyle name="差_06高新_表七" xfId="170"/>
    <cellStyle name="差_06高新_表三" xfId="171"/>
    <cellStyle name="差_06高新_表十" xfId="172"/>
    <cellStyle name="差_06高新_表五" xfId="173"/>
    <cellStyle name="差_06高新_附表" xfId="174"/>
    <cellStyle name="差_06高新_石家庄市汇总表(正确）" xfId="175"/>
    <cellStyle name="差_08晋州" xfId="176"/>
    <cellStyle name="差_2015年预算表格（表间公式）" xfId="177"/>
    <cellStyle name="差_22灵寿" xfId="178"/>
    <cellStyle name="差_22灵寿_表八" xfId="179"/>
    <cellStyle name="差_22灵寿_表九" xfId="180"/>
    <cellStyle name="差_22灵寿_表七" xfId="181"/>
    <cellStyle name="差_22灵寿_表三" xfId="182"/>
    <cellStyle name="差_22灵寿_表十" xfId="183"/>
    <cellStyle name="差_22灵寿_表五" xfId="184"/>
    <cellStyle name="差_22灵寿_附表" xfId="185"/>
    <cellStyle name="差_23行唐" xfId="186"/>
    <cellStyle name="差_保定市2015年预算表格（八张全表不含定州）" xfId="187"/>
    <cellStyle name="差_部门基本支出预算统计表2016发海娟" xfId="188"/>
    <cellStyle name="差_发老吕2016基本支出测算11.28" xfId="189"/>
    <cellStyle name="差_各市合成" xfId="190"/>
    <cellStyle name="差_衡水市（合格）" xfId="191"/>
    <cellStyle name="差_全国各省民生政策标准10.7(lp稿)(1)" xfId="192"/>
    <cellStyle name="差_石家庄（合格）" xfId="193"/>
    <cellStyle name="差_辛集市（合格）" xfId="194"/>
    <cellStyle name="常规 10" xfId="195"/>
    <cellStyle name="常规 11" xfId="196"/>
    <cellStyle name="常规 12" xfId="197"/>
    <cellStyle name="常规 13" xfId="198"/>
    <cellStyle name="常规 14" xfId="199"/>
    <cellStyle name="常规 15" xfId="200"/>
    <cellStyle name="常规 19" xfId="201"/>
    <cellStyle name="常规 2" xfId="202"/>
    <cellStyle name="常规 2 2" xfId="203"/>
    <cellStyle name="常规 2 2 2" xfId="204"/>
    <cellStyle name="常规 2 2_廊坊市（合格）" xfId="205"/>
    <cellStyle name="常规 2 3" xfId="206"/>
    <cellStyle name="常规 2 4" xfId="207"/>
    <cellStyle name="常规 2 4 2" xfId="208"/>
    <cellStyle name="常规 2 6" xfId="209"/>
    <cellStyle name="常规 2 7" xfId="210"/>
    <cellStyle name="常规 2_保定市2015年预算表格（八张全表不含定州）" xfId="211"/>
    <cellStyle name="常规 20" xfId="212"/>
    <cellStyle name="常规 21" xfId="213"/>
    <cellStyle name="常规 3" xfId="214"/>
    <cellStyle name="常规 3 2" xfId="215"/>
    <cellStyle name="常规 3 3" xfId="216"/>
    <cellStyle name="常规 3_保定市2015年预算表格（八张全表不含定州）" xfId="217"/>
    <cellStyle name="常规 39" xfId="218"/>
    <cellStyle name="常规 4" xfId="219"/>
    <cellStyle name="常规 4 2" xfId="220"/>
    <cellStyle name="常规 4 3" xfId="221"/>
    <cellStyle name="常规 4_05矿区" xfId="222"/>
    <cellStyle name="常规 40" xfId="223"/>
    <cellStyle name="常规 41" xfId="224"/>
    <cellStyle name="常规 43" xfId="225"/>
    <cellStyle name="常规 44" xfId="226"/>
    <cellStyle name="常规 45" xfId="227"/>
    <cellStyle name="常规 46" xfId="228"/>
    <cellStyle name="常规 47" xfId="229"/>
    <cellStyle name="常规 5" xfId="230"/>
    <cellStyle name="常规 5 2" xfId="231"/>
    <cellStyle name="常规 5_廊坊市（合格）" xfId="232"/>
    <cellStyle name="常规 6" xfId="233"/>
    <cellStyle name="常规 6 2" xfId="234"/>
    <cellStyle name="常规 7" xfId="235"/>
    <cellStyle name="常规 8" xfId="236"/>
    <cellStyle name="常规 8 2" xfId="237"/>
    <cellStyle name="常规 9" xfId="238"/>
    <cellStyle name="常规_2013.1.人代会报告附表" xfId="239"/>
    <cellStyle name="常规_功能分类1212zhangl" xfId="240"/>
    <cellStyle name="常规_人代会报告附表（定）曹铂0103" xfId="241"/>
    <cellStyle name="好 2" xfId="242"/>
    <cellStyle name="好 3" xfId="243"/>
    <cellStyle name="好 4" xfId="244"/>
    <cellStyle name="好_01长安" xfId="245"/>
    <cellStyle name="好_01长安_表八" xfId="246"/>
    <cellStyle name="好_01长安_表九" xfId="247"/>
    <cellStyle name="好_01长安_表七" xfId="248"/>
    <cellStyle name="好_01长安_表三" xfId="249"/>
    <cellStyle name="好_01长安_表十" xfId="250"/>
    <cellStyle name="好_01长安_表五" xfId="251"/>
    <cellStyle name="好_01长安_附表" xfId="252"/>
    <cellStyle name="好_01长安_石家庄市汇总表(正确）" xfId="253"/>
    <cellStyle name="好_02桥西" xfId="254"/>
    <cellStyle name="好_02桥西_表八" xfId="255"/>
    <cellStyle name="好_02桥西_表九" xfId="256"/>
    <cellStyle name="好_02桥西_表七" xfId="257"/>
    <cellStyle name="好_02桥西_表三" xfId="258"/>
    <cellStyle name="好_02桥西_表十" xfId="259"/>
    <cellStyle name="好_02桥西_表五" xfId="260"/>
    <cellStyle name="好_02桥西_附表" xfId="261"/>
    <cellStyle name="好_02桥西_石家庄市汇总表(正确）" xfId="262"/>
    <cellStyle name="好_06高新" xfId="263"/>
    <cellStyle name="好_06高新_表八" xfId="264"/>
    <cellStyle name="好_06高新_表九" xfId="265"/>
    <cellStyle name="好_06高新_表七" xfId="266"/>
    <cellStyle name="好_06高新_表三" xfId="267"/>
    <cellStyle name="好_06高新_表十" xfId="268"/>
    <cellStyle name="好_06高新_表五" xfId="269"/>
    <cellStyle name="好_06高新_附表" xfId="270"/>
    <cellStyle name="好_06高新_石家庄市汇总表(正确）" xfId="271"/>
    <cellStyle name="好_08晋州" xfId="272"/>
    <cellStyle name="好_2015年预算表格（表间公式）" xfId="273"/>
    <cellStyle name="好_22灵寿" xfId="274"/>
    <cellStyle name="好_22灵寿_表八" xfId="275"/>
    <cellStyle name="好_22灵寿_表九" xfId="276"/>
    <cellStyle name="好_22灵寿_表七" xfId="277"/>
    <cellStyle name="好_22灵寿_表三" xfId="278"/>
    <cellStyle name="好_22灵寿_表十" xfId="279"/>
    <cellStyle name="好_22灵寿_表五" xfId="280"/>
    <cellStyle name="好_22灵寿_附表" xfId="281"/>
    <cellStyle name="好_23行唐" xfId="282"/>
    <cellStyle name="好_保定市2015年预算表格（八张全表不含定州）" xfId="283"/>
    <cellStyle name="好_部门基本支出预算统计表2016发海娟" xfId="284"/>
    <cellStyle name="好_各市合成" xfId="285"/>
    <cellStyle name="好_衡水市（合格）" xfId="286"/>
    <cellStyle name="好_石家庄（合格）" xfId="287"/>
    <cellStyle name="好_辛集市（合格）" xfId="288"/>
    <cellStyle name="汇总 2" xfId="289"/>
    <cellStyle name="汇总 3" xfId="290"/>
    <cellStyle name="汇总 4" xfId="291"/>
    <cellStyle name="计算 2" xfId="292"/>
    <cellStyle name="计算 3" xfId="293"/>
    <cellStyle name="计算 4" xfId="294"/>
    <cellStyle name="检查单元格 2" xfId="295"/>
    <cellStyle name="检查单元格 3" xfId="296"/>
    <cellStyle name="检查单元格 4" xfId="297"/>
    <cellStyle name="解释性文本 2" xfId="298"/>
    <cellStyle name="解释性文本 3" xfId="299"/>
    <cellStyle name="解释性文本 4" xfId="300"/>
    <cellStyle name="警告文本 2" xfId="301"/>
    <cellStyle name="警告文本 3" xfId="302"/>
    <cellStyle name="警告文本 4" xfId="303"/>
    <cellStyle name="链接单元格 2" xfId="304"/>
    <cellStyle name="链接单元格 3" xfId="305"/>
    <cellStyle name="链接单元格 4" xfId="306"/>
    <cellStyle name="普通_97-917" xfId="307"/>
    <cellStyle name="千分位[0]_BT (2)" xfId="308"/>
    <cellStyle name="千分位_97-917" xfId="309"/>
    <cellStyle name="千位[0]_1" xfId="310"/>
    <cellStyle name="千位_1" xfId="311"/>
    <cellStyle name="强调文字颜色 1 2" xfId="312"/>
    <cellStyle name="强调文字颜色 1 3" xfId="313"/>
    <cellStyle name="强调文字颜色 1 4" xfId="314"/>
    <cellStyle name="强调文字颜色 2 2" xfId="315"/>
    <cellStyle name="强调文字颜色 2 3" xfId="316"/>
    <cellStyle name="强调文字颜色 2 4" xfId="317"/>
    <cellStyle name="强调文字颜色 3 2" xfId="318"/>
    <cellStyle name="强调文字颜色 3 3" xfId="319"/>
    <cellStyle name="强调文字颜色 3 4" xfId="320"/>
    <cellStyle name="强调文字颜色 4 2" xfId="321"/>
    <cellStyle name="强调文字颜色 4 3" xfId="322"/>
    <cellStyle name="强调文字颜色 4 4" xfId="323"/>
    <cellStyle name="强调文字颜色 5 2" xfId="324"/>
    <cellStyle name="强调文字颜色 5 3" xfId="325"/>
    <cellStyle name="强调文字颜色 5 4" xfId="326"/>
    <cellStyle name="强调文字颜色 6 2" xfId="327"/>
    <cellStyle name="强调文字颜色 6 3" xfId="328"/>
    <cellStyle name="强调文字颜色 6 4" xfId="329"/>
    <cellStyle name="适中 2" xfId="330"/>
    <cellStyle name="适中 3" xfId="331"/>
    <cellStyle name="适中 4" xfId="332"/>
    <cellStyle name="输出 2" xfId="333"/>
    <cellStyle name="输出 3" xfId="334"/>
    <cellStyle name="输出 4" xfId="335"/>
    <cellStyle name="输入 2" xfId="336"/>
    <cellStyle name="输入 3" xfId="337"/>
    <cellStyle name="输入 4" xfId="338"/>
    <cellStyle name="数字" xfId="339"/>
    <cellStyle name="未定义" xfId="340"/>
    <cellStyle name="小数" xfId="341"/>
    <cellStyle name="样式 1" xfId="342"/>
    <cellStyle name="着色 1" xfId="343"/>
    <cellStyle name="着色 2" xfId="344"/>
    <cellStyle name="着色 3" xfId="345"/>
    <cellStyle name="着色 4" xfId="346"/>
    <cellStyle name="着色 5" xfId="347"/>
    <cellStyle name="着色 6" xfId="348"/>
    <cellStyle name="注释 2" xfId="349"/>
    <cellStyle name="注释 3" xfId="350"/>
    <cellStyle name="注释 4" xfId="351"/>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3" Type="http://schemas.openxmlformats.org/officeDocument/2006/relationships/styles" Target="styles.xml"/><Relationship Id="rId22" Type="http://schemas.openxmlformats.org/officeDocument/2006/relationships/sharedStrings" Target="sharedStrings.xml"/><Relationship Id="rId21" Type="http://schemas.openxmlformats.org/officeDocument/2006/relationships/theme" Target="theme/theme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21"/>
  <sheetViews>
    <sheetView workbookViewId="0">
      <selection activeCell="B12" sqref="B12"/>
    </sheetView>
  </sheetViews>
  <sheetFormatPr defaultColWidth="9" defaultRowHeight="13.5" outlineLevelCol="1"/>
  <cols>
    <col min="1" max="1" width="14.625" style="227" customWidth="1"/>
    <col min="2" max="2" width="81.625" style="227" customWidth="1"/>
    <col min="3" max="16384" width="9" style="227"/>
  </cols>
  <sheetData>
    <row r="1" ht="33" customHeight="1" spans="1:2">
      <c r="A1" s="228" t="s">
        <v>0</v>
      </c>
      <c r="B1" s="228"/>
    </row>
    <row r="2" ht="21.95" customHeight="1" spans="1:2">
      <c r="A2" s="227" t="s">
        <v>1</v>
      </c>
      <c r="B2" s="229" t="s">
        <v>2</v>
      </c>
    </row>
    <row r="3" ht="21.95" customHeight="1" spans="1:2">
      <c r="A3" s="227" t="s">
        <v>3</v>
      </c>
      <c r="B3" s="229" t="s">
        <v>4</v>
      </c>
    </row>
    <row r="4" ht="21.95" customHeight="1" spans="1:2">
      <c r="A4" s="227" t="s">
        <v>5</v>
      </c>
      <c r="B4" s="229" t="s">
        <v>6</v>
      </c>
    </row>
    <row r="5" ht="21.95" customHeight="1" spans="1:2">
      <c r="A5" s="227" t="s">
        <v>7</v>
      </c>
      <c r="B5" s="229" t="s">
        <v>8</v>
      </c>
    </row>
    <row r="6" ht="21.95" customHeight="1" spans="1:2">
      <c r="A6" s="227" t="s">
        <v>9</v>
      </c>
      <c r="B6" s="229" t="s">
        <v>10</v>
      </c>
    </row>
    <row r="7" ht="21.95" customHeight="1" spans="1:2">
      <c r="A7" s="227" t="s">
        <v>11</v>
      </c>
      <c r="B7" s="229" t="s">
        <v>12</v>
      </c>
    </row>
    <row r="8" ht="21.95" customHeight="1" spans="1:2">
      <c r="A8" s="227" t="s">
        <v>13</v>
      </c>
      <c r="B8" s="229" t="s">
        <v>14</v>
      </c>
    </row>
    <row r="9" ht="21.95" customHeight="1" spans="1:2">
      <c r="A9" s="227" t="s">
        <v>15</v>
      </c>
      <c r="B9" s="229" t="s">
        <v>16</v>
      </c>
    </row>
    <row r="10" ht="21.95" customHeight="1" spans="1:2">
      <c r="A10" s="227" t="s">
        <v>17</v>
      </c>
      <c r="B10" s="229" t="s">
        <v>18</v>
      </c>
    </row>
    <row r="11" ht="21.95" customHeight="1" spans="1:2">
      <c r="A11" s="227" t="s">
        <v>19</v>
      </c>
      <c r="B11" s="229" t="s">
        <v>20</v>
      </c>
    </row>
    <row r="12" ht="21.95" customHeight="1" spans="1:2">
      <c r="A12" s="227" t="s">
        <v>21</v>
      </c>
      <c r="B12" s="229" t="s">
        <v>22</v>
      </c>
    </row>
    <row r="13" ht="21.95" customHeight="1" spans="1:2">
      <c r="A13" s="227" t="s">
        <v>23</v>
      </c>
      <c r="B13" s="229" t="s">
        <v>24</v>
      </c>
    </row>
    <row r="14" ht="21.95" customHeight="1" spans="1:2">
      <c r="A14" s="227" t="s">
        <v>25</v>
      </c>
      <c r="B14" s="229" t="s">
        <v>26</v>
      </c>
    </row>
    <row r="15" ht="21.95" customHeight="1" spans="1:2">
      <c r="A15" s="227" t="s">
        <v>27</v>
      </c>
      <c r="B15" s="229" t="s">
        <v>28</v>
      </c>
    </row>
    <row r="16" ht="21.95" customHeight="1" spans="1:2">
      <c r="A16" s="227" t="s">
        <v>29</v>
      </c>
      <c r="B16" s="229" t="s">
        <v>30</v>
      </c>
    </row>
    <row r="17" ht="21.95" customHeight="1" spans="1:2">
      <c r="A17" s="227" t="s">
        <v>31</v>
      </c>
      <c r="B17" s="229" t="s">
        <v>32</v>
      </c>
    </row>
    <row r="18" ht="21.95" customHeight="1" spans="1:2">
      <c r="A18" s="227" t="s">
        <v>33</v>
      </c>
      <c r="B18" s="229" t="s">
        <v>34</v>
      </c>
    </row>
    <row r="19" ht="21.95" customHeight="1" spans="1:2">
      <c r="A19" s="227" t="s">
        <v>35</v>
      </c>
      <c r="B19" s="229" t="s">
        <v>36</v>
      </c>
    </row>
    <row r="20" ht="21.95" customHeight="1" spans="1:2">
      <c r="A20" s="227" t="s">
        <v>37</v>
      </c>
      <c r="B20" s="229" t="s">
        <v>38</v>
      </c>
    </row>
    <row r="21" ht="21.95" customHeight="1" spans="2:2">
      <c r="B21" s="229"/>
    </row>
  </sheetData>
  <mergeCells count="1">
    <mergeCell ref="A1:B1"/>
  </mergeCell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33"/>
  <sheetViews>
    <sheetView topLeftCell="A11" workbookViewId="0">
      <selection activeCell="A2" sqref="A2:C2"/>
    </sheetView>
  </sheetViews>
  <sheetFormatPr defaultColWidth="7" defaultRowHeight="15"/>
  <cols>
    <col min="1" max="1" width="14.375" style="19" customWidth="1"/>
    <col min="2" max="2" width="54.875" style="16" customWidth="1"/>
    <col min="3" max="3" width="14.5" style="20" customWidth="1"/>
    <col min="4" max="4" width="10.375" style="16" hidden="1" customWidth="1"/>
    <col min="5" max="5" width="9.625" style="21" hidden="1" customWidth="1"/>
    <col min="6" max="6" width="8.125" style="21" hidden="1" customWidth="1"/>
    <col min="7" max="7" width="9.625" style="22" hidden="1" customWidth="1"/>
    <col min="8" max="8" width="17.5" style="22" hidden="1" customWidth="1"/>
    <col min="9" max="9" width="12.5" style="23" hidden="1" customWidth="1"/>
    <col min="10" max="10" width="7" style="24" hidden="1" customWidth="1"/>
    <col min="11" max="12" width="7" style="21" hidden="1" customWidth="1"/>
    <col min="13" max="13" width="13.875" style="21" hidden="1" customWidth="1"/>
    <col min="14" max="14" width="7.875" style="21" hidden="1" customWidth="1"/>
    <col min="15" max="15" width="9.5" style="21" hidden="1" customWidth="1"/>
    <col min="16" max="16" width="6.875" style="21" hidden="1" customWidth="1"/>
    <col min="17" max="17" width="9" style="21" hidden="1" customWidth="1"/>
    <col min="18" max="18" width="5.875" style="21" hidden="1" customWidth="1"/>
    <col min="19" max="19" width="5.25" style="21" hidden="1" customWidth="1"/>
    <col min="20" max="20" width="6.5" style="21" hidden="1" customWidth="1"/>
    <col min="21" max="22" width="7" style="21" hidden="1" customWidth="1"/>
    <col min="23" max="23" width="10.625" style="21" hidden="1" customWidth="1"/>
    <col min="24" max="24" width="10.5" style="21" hidden="1" customWidth="1"/>
    <col min="25" max="25" width="7" style="21" hidden="1" customWidth="1"/>
    <col min="26" max="16384" width="7" style="21"/>
  </cols>
  <sheetData>
    <row r="1" ht="20.25" customHeight="1" spans="1:1">
      <c r="A1" s="167" t="s">
        <v>637</v>
      </c>
    </row>
    <row r="2" ht="22.5" spans="1:9">
      <c r="A2" s="25" t="s">
        <v>638</v>
      </c>
      <c r="B2" s="26"/>
      <c r="C2" s="27"/>
      <c r="G2" s="21"/>
      <c r="H2" s="21"/>
      <c r="I2" s="21"/>
    </row>
    <row r="3" s="16" customFormat="1" spans="1:13">
      <c r="A3" s="19"/>
      <c r="C3" s="28" t="s">
        <v>73</v>
      </c>
      <c r="E3" s="16">
        <v>12.11</v>
      </c>
      <c r="G3" s="16">
        <v>12.22</v>
      </c>
      <c r="J3" s="20"/>
      <c r="M3" s="16">
        <v>1.2</v>
      </c>
    </row>
    <row r="4" s="166" customFormat="1" ht="27.75" customHeight="1" spans="1:15">
      <c r="A4" s="117" t="s">
        <v>639</v>
      </c>
      <c r="B4" s="168" t="s">
        <v>640</v>
      </c>
      <c r="C4" s="169" t="s">
        <v>604</v>
      </c>
      <c r="G4" s="170" t="s">
        <v>639</v>
      </c>
      <c r="H4" s="170" t="s">
        <v>641</v>
      </c>
      <c r="I4" s="170" t="s">
        <v>70</v>
      </c>
      <c r="J4" s="182"/>
      <c r="M4" s="170" t="s">
        <v>639</v>
      </c>
      <c r="N4" s="183" t="s">
        <v>641</v>
      </c>
      <c r="O4" s="170" t="s">
        <v>70</v>
      </c>
    </row>
    <row r="5" s="19" customFormat="1" ht="21.95" customHeight="1" spans="1:25">
      <c r="A5" s="171" t="s">
        <v>262</v>
      </c>
      <c r="B5" s="172" t="s">
        <v>86</v>
      </c>
      <c r="C5" s="173">
        <f>SUM(C6)</f>
        <v>86</v>
      </c>
      <c r="D5" s="19">
        <v>105429</v>
      </c>
      <c r="E5" s="19">
        <v>595734.14</v>
      </c>
      <c r="F5" s="19">
        <f>104401+13602</f>
        <v>118003</v>
      </c>
      <c r="G5" s="151" t="s">
        <v>78</v>
      </c>
      <c r="H5" s="151" t="s">
        <v>79</v>
      </c>
      <c r="I5" s="151">
        <v>596221.15</v>
      </c>
      <c r="J5" s="19">
        <f t="shared" ref="J5:J12" si="0">G5-A5</f>
        <v>-7</v>
      </c>
      <c r="K5" s="19">
        <f t="shared" ref="K5:K12" si="1">I5-C5</f>
        <v>596135.15</v>
      </c>
      <c r="L5" s="19">
        <v>75943</v>
      </c>
      <c r="M5" s="151" t="s">
        <v>78</v>
      </c>
      <c r="N5" s="151" t="s">
        <v>79</v>
      </c>
      <c r="O5" s="151">
        <v>643048.95</v>
      </c>
      <c r="P5" s="19">
        <f t="shared" ref="P5:P12" si="2">M5-A5</f>
        <v>-7</v>
      </c>
      <c r="Q5" s="19">
        <f t="shared" ref="Q5:Q12" si="3">O5-C5</f>
        <v>642962.95</v>
      </c>
      <c r="S5" s="19">
        <v>717759</v>
      </c>
      <c r="U5" s="154" t="s">
        <v>78</v>
      </c>
      <c r="V5" s="154" t="s">
        <v>79</v>
      </c>
      <c r="W5" s="154">
        <v>659380.53</v>
      </c>
      <c r="X5" s="19">
        <f t="shared" ref="X5:X12" si="4">C5-W5</f>
        <v>-659294.53</v>
      </c>
      <c r="Y5" s="19">
        <f t="shared" ref="Y5:Y12" si="5">U5-A5</f>
        <v>-7</v>
      </c>
    </row>
    <row r="6" s="136" customFormat="1" ht="21.95" customHeight="1" spans="1:25">
      <c r="A6" s="86" t="s">
        <v>642</v>
      </c>
      <c r="B6" s="174" t="s">
        <v>643</v>
      </c>
      <c r="C6" s="174">
        <f>SUM(C7:C8)</f>
        <v>86</v>
      </c>
      <c r="E6" s="136">
        <v>7616.62</v>
      </c>
      <c r="G6" s="43" t="s">
        <v>88</v>
      </c>
      <c r="H6" s="43" t="s">
        <v>89</v>
      </c>
      <c r="I6" s="43">
        <v>7616.62</v>
      </c>
      <c r="J6" s="136">
        <f t="shared" si="0"/>
        <v>-721</v>
      </c>
      <c r="K6" s="136">
        <f t="shared" si="1"/>
        <v>7530.62</v>
      </c>
      <c r="M6" s="43" t="s">
        <v>88</v>
      </c>
      <c r="N6" s="43" t="s">
        <v>89</v>
      </c>
      <c r="O6" s="43">
        <v>7749.58</v>
      </c>
      <c r="P6" s="136">
        <f t="shared" si="2"/>
        <v>-721</v>
      </c>
      <c r="Q6" s="136">
        <f t="shared" si="3"/>
        <v>7663.58</v>
      </c>
      <c r="U6" s="63" t="s">
        <v>88</v>
      </c>
      <c r="V6" s="63" t="s">
        <v>89</v>
      </c>
      <c r="W6" s="63">
        <v>8475.47</v>
      </c>
      <c r="X6" s="136">
        <f t="shared" si="4"/>
        <v>-8389.47</v>
      </c>
      <c r="Y6" s="136">
        <f t="shared" si="5"/>
        <v>-721</v>
      </c>
    </row>
    <row r="7" s="139" customFormat="1" ht="21.95" customHeight="1" spans="1:25">
      <c r="A7" s="86" t="s">
        <v>644</v>
      </c>
      <c r="B7" s="174" t="s">
        <v>645</v>
      </c>
      <c r="C7" s="174">
        <v>54</v>
      </c>
      <c r="E7" s="139">
        <v>3922.87</v>
      </c>
      <c r="G7" s="48" t="s">
        <v>91</v>
      </c>
      <c r="H7" s="48" t="s">
        <v>92</v>
      </c>
      <c r="I7" s="48">
        <v>3922.87</v>
      </c>
      <c r="J7" s="139">
        <f t="shared" si="0"/>
        <v>-72100</v>
      </c>
      <c r="K7" s="139">
        <f t="shared" si="1"/>
        <v>3868.87</v>
      </c>
      <c r="L7" s="139">
        <v>750</v>
      </c>
      <c r="M7" s="48" t="s">
        <v>91</v>
      </c>
      <c r="N7" s="48" t="s">
        <v>92</v>
      </c>
      <c r="O7" s="48">
        <v>4041.81</v>
      </c>
      <c r="P7" s="139">
        <f t="shared" si="2"/>
        <v>-72100</v>
      </c>
      <c r="Q7" s="139">
        <f t="shared" si="3"/>
        <v>3987.81</v>
      </c>
      <c r="U7" s="65" t="s">
        <v>91</v>
      </c>
      <c r="V7" s="65" t="s">
        <v>92</v>
      </c>
      <c r="W7" s="65">
        <v>4680.94</v>
      </c>
      <c r="X7" s="139">
        <f t="shared" si="4"/>
        <v>-4626.94</v>
      </c>
      <c r="Y7" s="139">
        <f t="shared" si="5"/>
        <v>-72100</v>
      </c>
    </row>
    <row r="8" s="16" customFormat="1" ht="21.95" customHeight="1" spans="1:25">
      <c r="A8" s="86" t="s">
        <v>646</v>
      </c>
      <c r="B8" s="174" t="s">
        <v>647</v>
      </c>
      <c r="C8" s="174">
        <v>32</v>
      </c>
      <c r="D8" s="49"/>
      <c r="E8" s="49">
        <v>135.6</v>
      </c>
      <c r="G8" s="38" t="s">
        <v>128</v>
      </c>
      <c r="H8" s="38" t="s">
        <v>129</v>
      </c>
      <c r="I8" s="56">
        <v>135.6</v>
      </c>
      <c r="J8" s="20">
        <f t="shared" si="0"/>
        <v>-72003</v>
      </c>
      <c r="K8" s="36">
        <f t="shared" si="1"/>
        <v>103.6</v>
      </c>
      <c r="L8" s="36"/>
      <c r="M8" s="38" t="s">
        <v>128</v>
      </c>
      <c r="N8" s="38" t="s">
        <v>129</v>
      </c>
      <c r="O8" s="56">
        <v>135.6</v>
      </c>
      <c r="P8" s="20">
        <f t="shared" si="2"/>
        <v>-72003</v>
      </c>
      <c r="Q8" s="36">
        <f t="shared" si="3"/>
        <v>103.6</v>
      </c>
      <c r="U8" s="61" t="s">
        <v>128</v>
      </c>
      <c r="V8" s="61" t="s">
        <v>129</v>
      </c>
      <c r="W8" s="62">
        <v>135.6</v>
      </c>
      <c r="X8" s="16">
        <f t="shared" si="4"/>
        <v>-103.6</v>
      </c>
      <c r="Y8" s="16">
        <f t="shared" si="5"/>
        <v>-72003</v>
      </c>
    </row>
    <row r="9" s="16" customFormat="1" ht="21.95" customHeight="1" spans="1:25">
      <c r="A9" s="171" t="s">
        <v>410</v>
      </c>
      <c r="B9" s="172" t="s">
        <v>93</v>
      </c>
      <c r="C9" s="175">
        <f>C10+C17+C18</f>
        <v>70600</v>
      </c>
      <c r="D9" s="36">
        <v>105429</v>
      </c>
      <c r="E9" s="37">
        <v>595734.14</v>
      </c>
      <c r="F9" s="16">
        <f>104401+13602</f>
        <v>118003</v>
      </c>
      <c r="G9" s="38" t="s">
        <v>78</v>
      </c>
      <c r="H9" s="38" t="s">
        <v>79</v>
      </c>
      <c r="I9" s="56">
        <v>596221.15</v>
      </c>
      <c r="J9" s="20">
        <f t="shared" si="0"/>
        <v>-11</v>
      </c>
      <c r="K9" s="36">
        <f t="shared" si="1"/>
        <v>525621.15</v>
      </c>
      <c r="L9" s="36">
        <v>75943</v>
      </c>
      <c r="M9" s="38" t="s">
        <v>78</v>
      </c>
      <c r="N9" s="38" t="s">
        <v>79</v>
      </c>
      <c r="O9" s="56">
        <v>643048.95</v>
      </c>
      <c r="P9" s="20">
        <f t="shared" si="2"/>
        <v>-11</v>
      </c>
      <c r="Q9" s="36">
        <f t="shared" si="3"/>
        <v>572448.95</v>
      </c>
      <c r="S9" s="16">
        <v>717759</v>
      </c>
      <c r="U9" s="61" t="s">
        <v>78</v>
      </c>
      <c r="V9" s="61" t="s">
        <v>79</v>
      </c>
      <c r="W9" s="62">
        <v>659380.53</v>
      </c>
      <c r="X9" s="16">
        <f t="shared" si="4"/>
        <v>-588780.53</v>
      </c>
      <c r="Y9" s="16">
        <f t="shared" si="5"/>
        <v>-11</v>
      </c>
    </row>
    <row r="10" s="16" customFormat="1" ht="21.95" customHeight="1" spans="1:25">
      <c r="A10" s="176" t="s">
        <v>648</v>
      </c>
      <c r="B10" s="177" t="s">
        <v>649</v>
      </c>
      <c r="C10" s="178">
        <f>SUBTOTAL(9,C11:C16)</f>
        <v>65898</v>
      </c>
      <c r="D10" s="36"/>
      <c r="E10" s="36">
        <v>7616.62</v>
      </c>
      <c r="G10" s="38" t="s">
        <v>88</v>
      </c>
      <c r="H10" s="38" t="s">
        <v>89</v>
      </c>
      <c r="I10" s="56">
        <v>7616.62</v>
      </c>
      <c r="J10" s="20">
        <f t="shared" si="0"/>
        <v>-1107</v>
      </c>
      <c r="K10" s="36">
        <f t="shared" si="1"/>
        <v>-58281.38</v>
      </c>
      <c r="L10" s="36"/>
      <c r="M10" s="38" t="s">
        <v>88</v>
      </c>
      <c r="N10" s="38" t="s">
        <v>89</v>
      </c>
      <c r="O10" s="56">
        <v>7749.58</v>
      </c>
      <c r="P10" s="20">
        <f t="shared" si="2"/>
        <v>-1107</v>
      </c>
      <c r="Q10" s="36">
        <f t="shared" si="3"/>
        <v>-58148.42</v>
      </c>
      <c r="U10" s="61" t="s">
        <v>88</v>
      </c>
      <c r="V10" s="61" t="s">
        <v>89</v>
      </c>
      <c r="W10" s="62">
        <v>8475.47</v>
      </c>
      <c r="X10" s="16">
        <f t="shared" si="4"/>
        <v>57422.53</v>
      </c>
      <c r="Y10" s="16">
        <f t="shared" si="5"/>
        <v>-1107</v>
      </c>
    </row>
    <row r="11" s="16" customFormat="1" ht="21.95" customHeight="1" spans="1:25">
      <c r="A11" s="176" t="s">
        <v>650</v>
      </c>
      <c r="B11" s="179" t="s">
        <v>651</v>
      </c>
      <c r="C11" s="178">
        <v>36867</v>
      </c>
      <c r="D11" s="36"/>
      <c r="E11" s="36">
        <v>3922.87</v>
      </c>
      <c r="G11" s="38" t="s">
        <v>91</v>
      </c>
      <c r="H11" s="38" t="s">
        <v>92</v>
      </c>
      <c r="I11" s="56">
        <v>3922.87</v>
      </c>
      <c r="J11" s="20">
        <f t="shared" si="0"/>
        <v>-110700</v>
      </c>
      <c r="K11" s="36">
        <f t="shared" si="1"/>
        <v>-32944.13</v>
      </c>
      <c r="L11" s="36">
        <v>750</v>
      </c>
      <c r="M11" s="38" t="s">
        <v>91</v>
      </c>
      <c r="N11" s="38" t="s">
        <v>92</v>
      </c>
      <c r="O11" s="56">
        <v>4041.81</v>
      </c>
      <c r="P11" s="20">
        <f t="shared" si="2"/>
        <v>-110700</v>
      </c>
      <c r="Q11" s="36">
        <f t="shared" si="3"/>
        <v>-32825.19</v>
      </c>
      <c r="U11" s="61" t="s">
        <v>91</v>
      </c>
      <c r="V11" s="61" t="s">
        <v>92</v>
      </c>
      <c r="W11" s="62">
        <v>4680.94</v>
      </c>
      <c r="X11" s="16">
        <f t="shared" si="4"/>
        <v>32186.06</v>
      </c>
      <c r="Y11" s="16">
        <f t="shared" si="5"/>
        <v>-110700</v>
      </c>
    </row>
    <row r="12" s="16" customFormat="1" ht="21.95" customHeight="1" spans="1:25">
      <c r="A12" s="176" t="s">
        <v>652</v>
      </c>
      <c r="B12" s="179" t="s">
        <v>653</v>
      </c>
      <c r="C12" s="178">
        <v>5218</v>
      </c>
      <c r="D12" s="49"/>
      <c r="E12" s="49">
        <v>135.6</v>
      </c>
      <c r="G12" s="38" t="s">
        <v>128</v>
      </c>
      <c r="H12" s="38" t="s">
        <v>129</v>
      </c>
      <c r="I12" s="56">
        <v>135.6</v>
      </c>
      <c r="J12" s="20">
        <f t="shared" si="0"/>
        <v>-110603</v>
      </c>
      <c r="K12" s="36">
        <f t="shared" si="1"/>
        <v>-5082.4</v>
      </c>
      <c r="L12" s="36"/>
      <c r="M12" s="38" t="s">
        <v>128</v>
      </c>
      <c r="N12" s="38" t="s">
        <v>129</v>
      </c>
      <c r="O12" s="56">
        <v>135.6</v>
      </c>
      <c r="P12" s="20">
        <f t="shared" si="2"/>
        <v>-110603</v>
      </c>
      <c r="Q12" s="36">
        <f t="shared" si="3"/>
        <v>-5082.4</v>
      </c>
      <c r="U12" s="61" t="s">
        <v>128</v>
      </c>
      <c r="V12" s="61" t="s">
        <v>129</v>
      </c>
      <c r="W12" s="62">
        <v>135.6</v>
      </c>
      <c r="X12" s="16">
        <f t="shared" si="4"/>
        <v>5082.4</v>
      </c>
      <c r="Y12" s="16">
        <f t="shared" si="5"/>
        <v>-110603</v>
      </c>
    </row>
    <row r="13" s="16" customFormat="1" ht="21.95" customHeight="1" spans="1:24">
      <c r="A13" s="176" t="s">
        <v>654</v>
      </c>
      <c r="B13" s="179" t="s">
        <v>655</v>
      </c>
      <c r="C13" s="178">
        <v>4085</v>
      </c>
      <c r="G13" s="32" t="str">
        <f>""</f>
        <v/>
      </c>
      <c r="H13" s="32" t="str">
        <f>""</f>
        <v/>
      </c>
      <c r="I13" s="32" t="str">
        <f>""</f>
        <v/>
      </c>
      <c r="J13" s="20"/>
      <c r="M13" s="32" t="str">
        <f>""</f>
        <v/>
      </c>
      <c r="N13" s="55" t="str">
        <f>""</f>
        <v/>
      </c>
      <c r="O13" s="32" t="str">
        <f>""</f>
        <v/>
      </c>
      <c r="W13" s="148" t="e">
        <f>W14+#REF!+#REF!+#REF!+#REF!+#REF!+#REF!+#REF!+#REF!+#REF!+#REF!+#REF!+#REF!+#REF!+#REF!+#REF!+#REF!+#REF!+#REF!+#REF!+#REF!</f>
        <v>#REF!</v>
      </c>
      <c r="X13" s="148" t="e">
        <f>X14+#REF!+#REF!+#REF!+#REF!+#REF!+#REF!+#REF!+#REF!+#REF!+#REF!+#REF!+#REF!+#REF!+#REF!+#REF!+#REF!+#REF!+#REF!+#REF!+#REF!</f>
        <v>#REF!</v>
      </c>
    </row>
    <row r="14" ht="21.95" customHeight="1" spans="1:25">
      <c r="A14" s="176" t="s">
        <v>656</v>
      </c>
      <c r="B14" s="179" t="s">
        <v>657</v>
      </c>
      <c r="C14" s="178">
        <v>1237</v>
      </c>
      <c r="Q14" s="67"/>
      <c r="U14" s="68" t="s">
        <v>110</v>
      </c>
      <c r="V14" s="68" t="s">
        <v>111</v>
      </c>
      <c r="W14" s="69">
        <v>19998</v>
      </c>
      <c r="X14" s="21">
        <f>C14-W14</f>
        <v>-18761</v>
      </c>
      <c r="Y14" s="21">
        <f>U14-A14</f>
        <v>-2120572</v>
      </c>
    </row>
    <row r="15" ht="21.95" customHeight="1" spans="1:25">
      <c r="A15" s="176" t="s">
        <v>658</v>
      </c>
      <c r="B15" s="179" t="s">
        <v>659</v>
      </c>
      <c r="C15" s="178">
        <v>5539</v>
      </c>
      <c r="Q15" s="67"/>
      <c r="U15" s="68" t="s">
        <v>112</v>
      </c>
      <c r="V15" s="68" t="s">
        <v>113</v>
      </c>
      <c r="W15" s="69">
        <v>19998</v>
      </c>
      <c r="X15" s="21">
        <f>C15-W15</f>
        <v>-14459</v>
      </c>
      <c r="Y15" s="21">
        <f>U15-A15</f>
        <v>-2097602</v>
      </c>
    </row>
    <row r="16" ht="21.95" customHeight="1" spans="1:25">
      <c r="A16" s="176" t="s">
        <v>660</v>
      </c>
      <c r="B16" s="179" t="s">
        <v>661</v>
      </c>
      <c r="C16" s="178">
        <v>12952</v>
      </c>
      <c r="Q16" s="67"/>
      <c r="U16" s="68" t="s">
        <v>114</v>
      </c>
      <c r="V16" s="68" t="s">
        <v>115</v>
      </c>
      <c r="W16" s="69">
        <v>19998</v>
      </c>
      <c r="X16" s="21">
        <f>C16-W16</f>
        <v>-7046</v>
      </c>
      <c r="Y16" s="21">
        <f>U16-A16</f>
        <v>199402</v>
      </c>
    </row>
    <row r="17" ht="21.95" customHeight="1" spans="1:17">
      <c r="A17" s="176" t="s">
        <v>662</v>
      </c>
      <c r="B17" s="177" t="s">
        <v>663</v>
      </c>
      <c r="C17" s="178">
        <v>202</v>
      </c>
      <c r="Q17" s="67"/>
    </row>
    <row r="18" ht="21.95" customHeight="1" spans="1:17">
      <c r="A18" s="176" t="s">
        <v>664</v>
      </c>
      <c r="B18" s="177" t="s">
        <v>665</v>
      </c>
      <c r="C18" s="178">
        <v>4500</v>
      </c>
      <c r="Q18" s="67"/>
    </row>
    <row r="19" ht="21.95" customHeight="1" spans="1:17">
      <c r="A19" s="176" t="s">
        <v>666</v>
      </c>
      <c r="B19" s="177" t="s">
        <v>667</v>
      </c>
      <c r="C19" s="178">
        <v>4500</v>
      </c>
      <c r="Q19" s="67"/>
    </row>
    <row r="20" ht="21.95" customHeight="1" spans="1:17">
      <c r="A20" s="171" t="s">
        <v>524</v>
      </c>
      <c r="B20" s="172" t="s">
        <v>105</v>
      </c>
      <c r="C20" s="175">
        <f>SUM(C21+C23)</f>
        <v>157</v>
      </c>
      <c r="Q20" s="67"/>
    </row>
    <row r="21" ht="21.95" customHeight="1" spans="1:17">
      <c r="A21" s="176" t="s">
        <v>668</v>
      </c>
      <c r="B21" s="177" t="s">
        <v>669</v>
      </c>
      <c r="C21" s="178">
        <f>SUM(C22)</f>
        <v>150</v>
      </c>
      <c r="Q21" s="67"/>
    </row>
    <row r="22" ht="21.95" customHeight="1" spans="1:17">
      <c r="A22" s="176" t="s">
        <v>670</v>
      </c>
      <c r="B22" s="177" t="s">
        <v>671</v>
      </c>
      <c r="C22" s="178">
        <v>150</v>
      </c>
      <c r="Q22" s="67"/>
    </row>
    <row r="23" ht="21.95" customHeight="1" spans="1:17">
      <c r="A23" s="176" t="s">
        <v>672</v>
      </c>
      <c r="B23" s="177" t="s">
        <v>673</v>
      </c>
      <c r="C23" s="178">
        <f>SUM(C24:C25)</f>
        <v>7</v>
      </c>
      <c r="Q23" s="67"/>
    </row>
    <row r="24" ht="21.95" customHeight="1" spans="1:17">
      <c r="A24" s="176" t="s">
        <v>674</v>
      </c>
      <c r="B24" s="179" t="s">
        <v>675</v>
      </c>
      <c r="C24" s="178">
        <v>6</v>
      </c>
      <c r="Q24" s="67"/>
    </row>
    <row r="25" ht="21.95" customHeight="1" spans="1:17">
      <c r="A25" s="176" t="s">
        <v>676</v>
      </c>
      <c r="B25" s="179" t="s">
        <v>677</v>
      </c>
      <c r="C25" s="178">
        <v>1</v>
      </c>
      <c r="Q25" s="67"/>
    </row>
    <row r="26" ht="21.95" customHeight="1" spans="1:17">
      <c r="A26" s="171" t="s">
        <v>110</v>
      </c>
      <c r="B26" s="172" t="s">
        <v>107</v>
      </c>
      <c r="C26" s="175">
        <f>SUBTOTAL(9,C27)</f>
        <v>1290</v>
      </c>
      <c r="Q26" s="67"/>
    </row>
    <row r="27" ht="21.95" customHeight="1" spans="1:17">
      <c r="A27" s="176" t="s">
        <v>678</v>
      </c>
      <c r="B27" s="177" t="s">
        <v>679</v>
      </c>
      <c r="C27" s="178">
        <f>C28</f>
        <v>1290</v>
      </c>
      <c r="Q27" s="67"/>
    </row>
    <row r="28" ht="21.95" customHeight="1" spans="1:17">
      <c r="A28" s="176" t="s">
        <v>680</v>
      </c>
      <c r="B28" s="179" t="s">
        <v>681</v>
      </c>
      <c r="C28" s="178">
        <v>1290</v>
      </c>
      <c r="Q28" s="67"/>
    </row>
    <row r="29" ht="21.95" customHeight="1" spans="1:17">
      <c r="A29" s="171" t="s">
        <v>531</v>
      </c>
      <c r="B29" s="171" t="s">
        <v>682</v>
      </c>
      <c r="C29" s="175">
        <v>1</v>
      </c>
      <c r="Q29" s="67"/>
    </row>
    <row r="30" ht="21.95" customHeight="1" spans="1:17">
      <c r="A30" s="176" t="s">
        <v>683</v>
      </c>
      <c r="B30" s="176" t="s">
        <v>684</v>
      </c>
      <c r="C30" s="178">
        <v>1</v>
      </c>
      <c r="Q30" s="67"/>
    </row>
    <row r="31" ht="21.95" customHeight="1" spans="1:17">
      <c r="A31" s="176" t="s">
        <v>685</v>
      </c>
      <c r="B31" s="179" t="s">
        <v>686</v>
      </c>
      <c r="C31" s="178">
        <v>1</v>
      </c>
      <c r="Q31" s="67"/>
    </row>
    <row r="32" ht="21.95" customHeight="1" spans="1:17">
      <c r="A32" s="180" t="s">
        <v>70</v>
      </c>
      <c r="B32" s="181"/>
      <c r="C32" s="175">
        <f>C5+C9+C20+C26+C29</f>
        <v>72134</v>
      </c>
      <c r="Q32" s="67"/>
    </row>
    <row r="33" ht="19.5" customHeight="1" spans="17:17">
      <c r="Q33" s="67"/>
    </row>
  </sheetData>
  <mergeCells count="2">
    <mergeCell ref="A2:C2"/>
    <mergeCell ref="A32:B32"/>
  </mergeCells>
  <printOptions horizontalCentered="1"/>
  <pageMargins left="0.748031496062992" right="0.748031496062992" top="0.984251968503937" bottom="0.984251968503937" header="0.511811023622047" footer="0.511811023622047"/>
  <pageSetup paperSize="9" scale="95" orientation="portrait"/>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28"/>
  <sheetViews>
    <sheetView workbookViewId="0">
      <selection activeCell="A15" sqref="A15"/>
    </sheetView>
  </sheetViews>
  <sheetFormatPr defaultColWidth="7" defaultRowHeight="15"/>
  <cols>
    <col min="1" max="2" width="37" style="19" customWidth="1"/>
    <col min="3" max="3" width="10.375" style="16" hidden="1" customWidth="1"/>
    <col min="4" max="4" width="9.625" style="21" hidden="1" customWidth="1"/>
    <col min="5" max="5" width="8.125" style="21" hidden="1" customWidth="1"/>
    <col min="6" max="6" width="9.625" style="22" hidden="1" customWidth="1"/>
    <col min="7" max="7" width="17.5" style="22" hidden="1" customWidth="1"/>
    <col min="8" max="8" width="12.5" style="23" hidden="1" customWidth="1"/>
    <col min="9" max="9" width="7" style="24" hidden="1" customWidth="1"/>
    <col min="10" max="11" width="7" style="21" hidden="1" customWidth="1"/>
    <col min="12" max="12" width="13.875" style="21" hidden="1" customWidth="1"/>
    <col min="13" max="13" width="7.875" style="21" hidden="1" customWidth="1"/>
    <col min="14" max="14" width="9.5" style="21" hidden="1" customWidth="1"/>
    <col min="15" max="15" width="6.875" style="21" hidden="1" customWidth="1"/>
    <col min="16" max="16" width="9" style="21" hidden="1" customWidth="1"/>
    <col min="17" max="17" width="5.875" style="21" hidden="1" customWidth="1"/>
    <col min="18" max="18" width="5.25" style="21" hidden="1" customWidth="1"/>
    <col min="19" max="19" width="6.5" style="21" hidden="1" customWidth="1"/>
    <col min="20" max="21" width="7" style="21" hidden="1" customWidth="1"/>
    <col min="22" max="22" width="10.625" style="21" hidden="1" customWidth="1"/>
    <col min="23" max="23" width="10.5" style="21" hidden="1" customWidth="1"/>
    <col min="24" max="24" width="7" style="21" hidden="1" customWidth="1"/>
    <col min="25" max="16384" width="7" style="21"/>
  </cols>
  <sheetData>
    <row r="1" ht="21.75" customHeight="1" spans="1:2">
      <c r="A1" s="8" t="s">
        <v>687</v>
      </c>
      <c r="B1" s="8"/>
    </row>
    <row r="2" ht="51.75" customHeight="1" spans="1:8">
      <c r="A2" s="115" t="s">
        <v>688</v>
      </c>
      <c r="B2" s="116"/>
      <c r="F2" s="21"/>
      <c r="G2" s="21"/>
      <c r="H2" s="21"/>
    </row>
    <row r="3" spans="2:12">
      <c r="B3" s="103" t="s">
        <v>583</v>
      </c>
      <c r="D3" s="21">
        <v>12.11</v>
      </c>
      <c r="F3" s="21">
        <v>12.22</v>
      </c>
      <c r="G3" s="21"/>
      <c r="H3" s="21"/>
      <c r="L3" s="21">
        <v>1.2</v>
      </c>
    </row>
    <row r="4" s="114" customFormat="1" ht="39.75" customHeight="1" spans="1:14">
      <c r="A4" s="117" t="s">
        <v>584</v>
      </c>
      <c r="B4" s="117" t="s">
        <v>604</v>
      </c>
      <c r="C4" s="118"/>
      <c r="F4" s="119" t="s">
        <v>588</v>
      </c>
      <c r="G4" s="119" t="s">
        <v>589</v>
      </c>
      <c r="H4" s="119" t="s">
        <v>590</v>
      </c>
      <c r="I4" s="125"/>
      <c r="L4" s="119" t="s">
        <v>588</v>
      </c>
      <c r="M4" s="126" t="s">
        <v>589</v>
      </c>
      <c r="N4" s="119" t="s">
        <v>590</v>
      </c>
    </row>
    <row r="5" ht="39.75" customHeight="1" spans="1:24">
      <c r="A5" s="120" t="s">
        <v>591</v>
      </c>
      <c r="B5" s="121"/>
      <c r="C5" s="36">
        <v>105429</v>
      </c>
      <c r="D5" s="122">
        <v>595734.14</v>
      </c>
      <c r="E5" s="21">
        <f>104401+13602</f>
        <v>118003</v>
      </c>
      <c r="F5" s="22" t="s">
        <v>78</v>
      </c>
      <c r="G5" s="22" t="s">
        <v>592</v>
      </c>
      <c r="H5" s="23">
        <v>596221.15</v>
      </c>
      <c r="I5" s="24" t="e">
        <f>F5-A5</f>
        <v>#VALUE!</v>
      </c>
      <c r="J5" s="67" t="e">
        <f>H5-#REF!</f>
        <v>#REF!</v>
      </c>
      <c r="K5" s="67">
        <v>75943</v>
      </c>
      <c r="L5" s="22" t="s">
        <v>78</v>
      </c>
      <c r="M5" s="22" t="s">
        <v>592</v>
      </c>
      <c r="N5" s="23">
        <v>643048.95</v>
      </c>
      <c r="O5" s="24" t="e">
        <f>L5-A5</f>
        <v>#VALUE!</v>
      </c>
      <c r="P5" s="67" t="e">
        <f>N5-#REF!</f>
        <v>#REF!</v>
      </c>
      <c r="R5" s="21">
        <v>717759</v>
      </c>
      <c r="T5" s="68" t="s">
        <v>78</v>
      </c>
      <c r="U5" s="68" t="s">
        <v>592</v>
      </c>
      <c r="V5" s="69">
        <v>659380.53</v>
      </c>
      <c r="W5" s="21" t="e">
        <f>#REF!-V5</f>
        <v>#REF!</v>
      </c>
      <c r="X5" s="21" t="e">
        <f>T5-A5</f>
        <v>#VALUE!</v>
      </c>
    </row>
    <row r="6" ht="39.75" customHeight="1" spans="1:22">
      <c r="A6" s="120" t="s">
        <v>593</v>
      </c>
      <c r="B6" s="121"/>
      <c r="C6" s="36"/>
      <c r="D6" s="122"/>
      <c r="J6" s="67"/>
      <c r="K6" s="67"/>
      <c r="L6" s="22"/>
      <c r="M6" s="22"/>
      <c r="N6" s="23"/>
      <c r="O6" s="24"/>
      <c r="P6" s="67"/>
      <c r="T6" s="68"/>
      <c r="U6" s="68"/>
      <c r="V6" s="69"/>
    </row>
    <row r="7" ht="39.75" customHeight="1" spans="1:22">
      <c r="A7" s="120" t="s">
        <v>594</v>
      </c>
      <c r="B7" s="121"/>
      <c r="C7" s="36"/>
      <c r="D7" s="122"/>
      <c r="J7" s="67"/>
      <c r="K7" s="67"/>
      <c r="L7" s="22"/>
      <c r="M7" s="22"/>
      <c r="N7" s="23"/>
      <c r="O7" s="24"/>
      <c r="P7" s="67"/>
      <c r="T7" s="68"/>
      <c r="U7" s="68"/>
      <c r="V7" s="69"/>
    </row>
    <row r="8" ht="39.75" customHeight="1" spans="1:22">
      <c r="A8" s="120" t="s">
        <v>595</v>
      </c>
      <c r="B8" s="121"/>
      <c r="C8" s="36"/>
      <c r="D8" s="122"/>
      <c r="J8" s="67"/>
      <c r="K8" s="67"/>
      <c r="L8" s="22"/>
      <c r="M8" s="22"/>
      <c r="N8" s="23"/>
      <c r="O8" s="24"/>
      <c r="P8" s="67"/>
      <c r="T8" s="68"/>
      <c r="U8" s="68"/>
      <c r="V8" s="69"/>
    </row>
    <row r="9" ht="39.75" customHeight="1" spans="1:22">
      <c r="A9" s="120" t="s">
        <v>596</v>
      </c>
      <c r="B9" s="121"/>
      <c r="C9" s="36"/>
      <c r="D9" s="122"/>
      <c r="J9" s="67"/>
      <c r="K9" s="67"/>
      <c r="L9" s="22"/>
      <c r="M9" s="22"/>
      <c r="N9" s="23"/>
      <c r="O9" s="24"/>
      <c r="P9" s="67"/>
      <c r="T9" s="68"/>
      <c r="U9" s="68"/>
      <c r="V9" s="69"/>
    </row>
    <row r="10" ht="39.75" customHeight="1" spans="1:22">
      <c r="A10" s="120" t="s">
        <v>597</v>
      </c>
      <c r="B10" s="121"/>
      <c r="C10" s="36"/>
      <c r="D10" s="122"/>
      <c r="J10" s="67"/>
      <c r="K10" s="67"/>
      <c r="L10" s="22"/>
      <c r="M10" s="22"/>
      <c r="N10" s="23"/>
      <c r="O10" s="24"/>
      <c r="P10" s="67"/>
      <c r="T10" s="68"/>
      <c r="U10" s="68"/>
      <c r="V10" s="69"/>
    </row>
    <row r="11" ht="39.75" customHeight="1" spans="1:22">
      <c r="A11" s="120" t="s">
        <v>598</v>
      </c>
      <c r="B11" s="123"/>
      <c r="C11" s="36"/>
      <c r="D11" s="67"/>
      <c r="J11" s="67"/>
      <c r="K11" s="67"/>
      <c r="L11" s="22"/>
      <c r="M11" s="22"/>
      <c r="N11" s="23"/>
      <c r="O11" s="24"/>
      <c r="P11" s="67"/>
      <c r="T11" s="68"/>
      <c r="U11" s="68"/>
      <c r="V11" s="69"/>
    </row>
    <row r="12" ht="39.75" customHeight="1" spans="1:23">
      <c r="A12" s="29" t="s">
        <v>599</v>
      </c>
      <c r="B12" s="121"/>
      <c r="F12" s="124" t="str">
        <f>""</f>
        <v/>
      </c>
      <c r="G12" s="124" t="str">
        <f>""</f>
        <v/>
      </c>
      <c r="H12" s="124" t="str">
        <f>""</f>
        <v/>
      </c>
      <c r="L12" s="124" t="str">
        <f>""</f>
        <v/>
      </c>
      <c r="M12" s="127" t="str">
        <f>""</f>
        <v/>
      </c>
      <c r="N12" s="124" t="str">
        <f>""</f>
        <v/>
      </c>
      <c r="V12" s="128" t="e">
        <f>V13+#REF!+#REF!+#REF!+#REF!+#REF!+#REF!+#REF!+#REF!+#REF!+#REF!+#REF!+#REF!+#REF!+#REF!+#REF!+#REF!+#REF!+#REF!+#REF!+#REF!</f>
        <v>#REF!</v>
      </c>
      <c r="W12" s="128" t="e">
        <f>W13+#REF!+#REF!+#REF!+#REF!+#REF!+#REF!+#REF!+#REF!+#REF!+#REF!+#REF!+#REF!+#REF!+#REF!+#REF!+#REF!+#REF!+#REF!+#REF!+#REF!</f>
        <v>#REF!</v>
      </c>
    </row>
    <row r="13" ht="19.5" customHeight="1" spans="16:24">
      <c r="P13" s="67"/>
      <c r="T13" s="68" t="s">
        <v>110</v>
      </c>
      <c r="U13" s="68" t="s">
        <v>111</v>
      </c>
      <c r="V13" s="69">
        <v>19998</v>
      </c>
      <c r="W13" s="21" t="e">
        <f>#REF!-V13</f>
        <v>#REF!</v>
      </c>
      <c r="X13" s="21">
        <f>T13-A13</f>
        <v>232</v>
      </c>
    </row>
    <row r="14" ht="19.5" customHeight="1" spans="16:24">
      <c r="P14" s="67"/>
      <c r="T14" s="68" t="s">
        <v>112</v>
      </c>
      <c r="U14" s="68" t="s">
        <v>113</v>
      </c>
      <c r="V14" s="69">
        <v>19998</v>
      </c>
      <c r="W14" s="21" t="e">
        <f>#REF!-V14</f>
        <v>#REF!</v>
      </c>
      <c r="X14" s="21">
        <f>T14-A14</f>
        <v>23203</v>
      </c>
    </row>
    <row r="15" ht="19.5" customHeight="1" spans="1:24">
      <c r="A15" s="113" t="s">
        <v>600</v>
      </c>
      <c r="P15" s="67"/>
      <c r="T15" s="68" t="s">
        <v>114</v>
      </c>
      <c r="U15" s="68" t="s">
        <v>115</v>
      </c>
      <c r="V15" s="69">
        <v>19998</v>
      </c>
      <c r="W15" s="21" t="e">
        <f>#REF!-V15</f>
        <v>#REF!</v>
      </c>
      <c r="X15" s="21" t="e">
        <f>T15-A15</f>
        <v>#VALUE!</v>
      </c>
    </row>
    <row r="16" ht="19.5" customHeight="1" spans="16:16">
      <c r="P16" s="67"/>
    </row>
    <row r="17" s="21" customFormat="1" ht="19.5" customHeight="1" spans="16:16">
      <c r="P17" s="67"/>
    </row>
    <row r="18" s="21" customFormat="1" ht="19.5" customHeight="1" spans="16:16">
      <c r="P18" s="67"/>
    </row>
    <row r="19" s="21" customFormat="1" ht="19.5" customHeight="1" spans="16:16">
      <c r="P19" s="67"/>
    </row>
    <row r="20" s="21" customFormat="1" ht="19.5" customHeight="1" spans="16:16">
      <c r="P20" s="67"/>
    </row>
    <row r="21" s="21" customFormat="1" ht="19.5" customHeight="1" spans="16:16">
      <c r="P21" s="67"/>
    </row>
    <row r="22" s="21" customFormat="1" ht="19.5" customHeight="1" spans="16:16">
      <c r="P22" s="67"/>
    </row>
    <row r="23" s="21" customFormat="1" ht="19.5" customHeight="1" spans="16:16">
      <c r="P23" s="67"/>
    </row>
    <row r="24" s="21" customFormat="1" ht="19.5" customHeight="1" spans="16:16">
      <c r="P24" s="67"/>
    </row>
    <row r="25" s="21" customFormat="1" ht="19.5" customHeight="1" spans="16:16">
      <c r="P25" s="67"/>
    </row>
    <row r="26" s="21" customFormat="1" ht="19.5" customHeight="1" spans="16:16">
      <c r="P26" s="67"/>
    </row>
    <row r="27" s="21" customFormat="1" ht="19.5" customHeight="1" spans="16:16">
      <c r="P27" s="67"/>
    </row>
    <row r="28" s="21" customFormat="1" ht="19.5" customHeight="1" spans="16:16">
      <c r="P28" s="67"/>
    </row>
  </sheetData>
  <mergeCells count="1">
    <mergeCell ref="A2:B2"/>
  </mergeCells>
  <printOptions horizontalCentered="1"/>
  <pageMargins left="0.708661417322835" right="0.708661417322835" top="0.748031496062992" bottom="0.748031496062992" header="0.31496062992126" footer="0.31496062992126"/>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7"/>
  <sheetViews>
    <sheetView workbookViewId="0">
      <selection activeCell="A14" sqref="A14"/>
    </sheetView>
  </sheetViews>
  <sheetFormatPr defaultColWidth="7.875" defaultRowHeight="15.75" outlineLevelRow="6" outlineLevelCol="4"/>
  <cols>
    <col min="1" max="1" width="47.875" style="97" customWidth="1"/>
    <col min="2" max="2" width="26.375" style="97" customWidth="1"/>
    <col min="3" max="3" width="8" style="97" customWidth="1"/>
    <col min="4" max="4" width="7.875" style="97" customWidth="1"/>
    <col min="5" max="5" width="8.5" style="97" hidden="1" customWidth="1"/>
    <col min="6" max="6" width="7.875" style="97" hidden="1" customWidth="1"/>
    <col min="7" max="254" width="7.875" style="97"/>
    <col min="255" max="255" width="35.75" style="97" customWidth="1"/>
    <col min="256" max="256" width="7.875" style="97" hidden="1" customWidth="1"/>
    <col min="257" max="258" width="12" style="97" customWidth="1"/>
    <col min="259" max="259" width="8" style="97" customWidth="1"/>
    <col min="260" max="260" width="7.875" style="97" customWidth="1"/>
    <col min="261" max="262" width="7.875" style="97" hidden="1" customWidth="1"/>
    <col min="263" max="510" width="7.875" style="97"/>
    <col min="511" max="511" width="35.75" style="97" customWidth="1"/>
    <col min="512" max="512" width="7.875" style="97" hidden="1" customWidth="1"/>
    <col min="513" max="514" width="12" style="97" customWidth="1"/>
    <col min="515" max="515" width="8" style="97" customWidth="1"/>
    <col min="516" max="516" width="7.875" style="97" customWidth="1"/>
    <col min="517" max="518" width="7.875" style="97" hidden="1" customWidth="1"/>
    <col min="519" max="766" width="7.875" style="97"/>
    <col min="767" max="767" width="35.75" style="97" customWidth="1"/>
    <col min="768" max="768" width="7.875" style="97" hidden="1" customWidth="1"/>
    <col min="769" max="770" width="12" style="97" customWidth="1"/>
    <col min="771" max="771" width="8" style="97" customWidth="1"/>
    <col min="772" max="772" width="7.875" style="97" customWidth="1"/>
    <col min="773" max="774" width="7.875" style="97" hidden="1" customWidth="1"/>
    <col min="775" max="1022" width="7.875" style="97"/>
    <col min="1023" max="1023" width="35.75" style="97" customWidth="1"/>
    <col min="1024" max="1024" width="7.875" style="97" hidden="1" customWidth="1"/>
    <col min="1025" max="1026" width="12" style="97" customWidth="1"/>
    <col min="1027" max="1027" width="8" style="97" customWidth="1"/>
    <col min="1028" max="1028" width="7.875" style="97" customWidth="1"/>
    <col min="1029" max="1030" width="7.875" style="97" hidden="1" customWidth="1"/>
    <col min="1031" max="1278" width="7.875" style="97"/>
    <col min="1279" max="1279" width="35.75" style="97" customWidth="1"/>
    <col min="1280" max="1280" width="7.875" style="97" hidden="1" customWidth="1"/>
    <col min="1281" max="1282" width="12" style="97" customWidth="1"/>
    <col min="1283" max="1283" width="8" style="97" customWidth="1"/>
    <col min="1284" max="1284" width="7.875" style="97" customWidth="1"/>
    <col min="1285" max="1286" width="7.875" style="97" hidden="1" customWidth="1"/>
    <col min="1287" max="1534" width="7.875" style="97"/>
    <col min="1535" max="1535" width="35.75" style="97" customWidth="1"/>
    <col min="1536" max="1536" width="7.875" style="97" hidden="1" customWidth="1"/>
    <col min="1537" max="1538" width="12" style="97" customWidth="1"/>
    <col min="1539" max="1539" width="8" style="97" customWidth="1"/>
    <col min="1540" max="1540" width="7.875" style="97" customWidth="1"/>
    <col min="1541" max="1542" width="7.875" style="97" hidden="1" customWidth="1"/>
    <col min="1543" max="1790" width="7.875" style="97"/>
    <col min="1791" max="1791" width="35.75" style="97" customWidth="1"/>
    <col min="1792" max="1792" width="7.875" style="97" hidden="1" customWidth="1"/>
    <col min="1793" max="1794" width="12" style="97" customWidth="1"/>
    <col min="1795" max="1795" width="8" style="97" customWidth="1"/>
    <col min="1796" max="1796" width="7.875" style="97" customWidth="1"/>
    <col min="1797" max="1798" width="7.875" style="97" hidden="1" customWidth="1"/>
    <col min="1799" max="2046" width="7.875" style="97"/>
    <col min="2047" max="2047" width="35.75" style="97" customWidth="1"/>
    <col min="2048" max="2048" width="7.875" style="97" hidden="1" customWidth="1"/>
    <col min="2049" max="2050" width="12" style="97" customWidth="1"/>
    <col min="2051" max="2051" width="8" style="97" customWidth="1"/>
    <col min="2052" max="2052" width="7.875" style="97" customWidth="1"/>
    <col min="2053" max="2054" width="7.875" style="97" hidden="1" customWidth="1"/>
    <col min="2055" max="2302" width="7.875" style="97"/>
    <col min="2303" max="2303" width="35.75" style="97" customWidth="1"/>
    <col min="2304" max="2304" width="7.875" style="97" hidden="1" customWidth="1"/>
    <col min="2305" max="2306" width="12" style="97" customWidth="1"/>
    <col min="2307" max="2307" width="8" style="97" customWidth="1"/>
    <col min="2308" max="2308" width="7.875" style="97" customWidth="1"/>
    <col min="2309" max="2310" width="7.875" style="97" hidden="1" customWidth="1"/>
    <col min="2311" max="2558" width="7.875" style="97"/>
    <col min="2559" max="2559" width="35.75" style="97" customWidth="1"/>
    <col min="2560" max="2560" width="7.875" style="97" hidden="1" customWidth="1"/>
    <col min="2561" max="2562" width="12" style="97" customWidth="1"/>
    <col min="2563" max="2563" width="8" style="97" customWidth="1"/>
    <col min="2564" max="2564" width="7.875" style="97" customWidth="1"/>
    <col min="2565" max="2566" width="7.875" style="97" hidden="1" customWidth="1"/>
    <col min="2567" max="2814" width="7.875" style="97"/>
    <col min="2815" max="2815" width="35.75" style="97" customWidth="1"/>
    <col min="2816" max="2816" width="7.875" style="97" hidden="1" customWidth="1"/>
    <col min="2817" max="2818" width="12" style="97" customWidth="1"/>
    <col min="2819" max="2819" width="8" style="97" customWidth="1"/>
    <col min="2820" max="2820" width="7.875" style="97" customWidth="1"/>
    <col min="2821" max="2822" width="7.875" style="97" hidden="1" customWidth="1"/>
    <col min="2823" max="3070" width="7.875" style="97"/>
    <col min="3071" max="3071" width="35.75" style="97" customWidth="1"/>
    <col min="3072" max="3072" width="7.875" style="97" hidden="1" customWidth="1"/>
    <col min="3073" max="3074" width="12" style="97" customWidth="1"/>
    <col min="3075" max="3075" width="8" style="97" customWidth="1"/>
    <col min="3076" max="3076" width="7.875" style="97" customWidth="1"/>
    <col min="3077" max="3078" width="7.875" style="97" hidden="1" customWidth="1"/>
    <col min="3079" max="3326" width="7.875" style="97"/>
    <col min="3327" max="3327" width="35.75" style="97" customWidth="1"/>
    <col min="3328" max="3328" width="7.875" style="97" hidden="1" customWidth="1"/>
    <col min="3329" max="3330" width="12" style="97" customWidth="1"/>
    <col min="3331" max="3331" width="8" style="97" customWidth="1"/>
    <col min="3332" max="3332" width="7.875" style="97" customWidth="1"/>
    <col min="3333" max="3334" width="7.875" style="97" hidden="1" customWidth="1"/>
    <col min="3335" max="3582" width="7.875" style="97"/>
    <col min="3583" max="3583" width="35.75" style="97" customWidth="1"/>
    <col min="3584" max="3584" width="7.875" style="97" hidden="1" customWidth="1"/>
    <col min="3585" max="3586" width="12" style="97" customWidth="1"/>
    <col min="3587" max="3587" width="8" style="97" customWidth="1"/>
    <col min="3588" max="3588" width="7.875" style="97" customWidth="1"/>
    <col min="3589" max="3590" width="7.875" style="97" hidden="1" customWidth="1"/>
    <col min="3591" max="3838" width="7.875" style="97"/>
    <col min="3839" max="3839" width="35.75" style="97" customWidth="1"/>
    <col min="3840" max="3840" width="7.875" style="97" hidden="1" customWidth="1"/>
    <col min="3841" max="3842" width="12" style="97" customWidth="1"/>
    <col min="3843" max="3843" width="8" style="97" customWidth="1"/>
    <col min="3844" max="3844" width="7.875" style="97" customWidth="1"/>
    <col min="3845" max="3846" width="7.875" style="97" hidden="1" customWidth="1"/>
    <col min="3847" max="4094" width="7.875" style="97"/>
    <col min="4095" max="4095" width="35.75" style="97" customWidth="1"/>
    <col min="4096" max="4096" width="7.875" style="97" hidden="1" customWidth="1"/>
    <col min="4097" max="4098" width="12" style="97" customWidth="1"/>
    <col min="4099" max="4099" width="8" style="97" customWidth="1"/>
    <col min="4100" max="4100" width="7.875" style="97" customWidth="1"/>
    <col min="4101" max="4102" width="7.875" style="97" hidden="1" customWidth="1"/>
    <col min="4103" max="4350" width="7.875" style="97"/>
    <col min="4351" max="4351" width="35.75" style="97" customWidth="1"/>
    <col min="4352" max="4352" width="7.875" style="97" hidden="1" customWidth="1"/>
    <col min="4353" max="4354" width="12" style="97" customWidth="1"/>
    <col min="4355" max="4355" width="8" style="97" customWidth="1"/>
    <col min="4356" max="4356" width="7.875" style="97" customWidth="1"/>
    <col min="4357" max="4358" width="7.875" style="97" hidden="1" customWidth="1"/>
    <col min="4359" max="4606" width="7.875" style="97"/>
    <col min="4607" max="4607" width="35.75" style="97" customWidth="1"/>
    <col min="4608" max="4608" width="7.875" style="97" hidden="1" customWidth="1"/>
    <col min="4609" max="4610" width="12" style="97" customWidth="1"/>
    <col min="4611" max="4611" width="8" style="97" customWidth="1"/>
    <col min="4612" max="4612" width="7.875" style="97" customWidth="1"/>
    <col min="4613" max="4614" width="7.875" style="97" hidden="1" customWidth="1"/>
    <col min="4615" max="4862" width="7.875" style="97"/>
    <col min="4863" max="4863" width="35.75" style="97" customWidth="1"/>
    <col min="4864" max="4864" width="7.875" style="97" hidden="1" customWidth="1"/>
    <col min="4865" max="4866" width="12" style="97" customWidth="1"/>
    <col min="4867" max="4867" width="8" style="97" customWidth="1"/>
    <col min="4868" max="4868" width="7.875" style="97" customWidth="1"/>
    <col min="4869" max="4870" width="7.875" style="97" hidden="1" customWidth="1"/>
    <col min="4871" max="5118" width="7.875" style="97"/>
    <col min="5119" max="5119" width="35.75" style="97" customWidth="1"/>
    <col min="5120" max="5120" width="7.875" style="97" hidden="1" customWidth="1"/>
    <col min="5121" max="5122" width="12" style="97" customWidth="1"/>
    <col min="5123" max="5123" width="8" style="97" customWidth="1"/>
    <col min="5124" max="5124" width="7.875" style="97" customWidth="1"/>
    <col min="5125" max="5126" width="7.875" style="97" hidden="1" customWidth="1"/>
    <col min="5127" max="5374" width="7.875" style="97"/>
    <col min="5375" max="5375" width="35.75" style="97" customWidth="1"/>
    <col min="5376" max="5376" width="7.875" style="97" hidden="1" customWidth="1"/>
    <col min="5377" max="5378" width="12" style="97" customWidth="1"/>
    <col min="5379" max="5379" width="8" style="97" customWidth="1"/>
    <col min="5380" max="5380" width="7.875" style="97" customWidth="1"/>
    <col min="5381" max="5382" width="7.875" style="97" hidden="1" customWidth="1"/>
    <col min="5383" max="5630" width="7.875" style="97"/>
    <col min="5631" max="5631" width="35.75" style="97" customWidth="1"/>
    <col min="5632" max="5632" width="7.875" style="97" hidden="1" customWidth="1"/>
    <col min="5633" max="5634" width="12" style="97" customWidth="1"/>
    <col min="5635" max="5635" width="8" style="97" customWidth="1"/>
    <col min="5636" max="5636" width="7.875" style="97" customWidth="1"/>
    <col min="5637" max="5638" width="7.875" style="97" hidden="1" customWidth="1"/>
    <col min="5639" max="5886" width="7.875" style="97"/>
    <col min="5887" max="5887" width="35.75" style="97" customWidth="1"/>
    <col min="5888" max="5888" width="7.875" style="97" hidden="1" customWidth="1"/>
    <col min="5889" max="5890" width="12" style="97" customWidth="1"/>
    <col min="5891" max="5891" width="8" style="97" customWidth="1"/>
    <col min="5892" max="5892" width="7.875" style="97" customWidth="1"/>
    <col min="5893" max="5894" width="7.875" style="97" hidden="1" customWidth="1"/>
    <col min="5895" max="6142" width="7.875" style="97"/>
    <col min="6143" max="6143" width="35.75" style="97" customWidth="1"/>
    <col min="6144" max="6144" width="7.875" style="97" hidden="1" customWidth="1"/>
    <col min="6145" max="6146" width="12" style="97" customWidth="1"/>
    <col min="6147" max="6147" width="8" style="97" customWidth="1"/>
    <col min="6148" max="6148" width="7.875" style="97" customWidth="1"/>
    <col min="6149" max="6150" width="7.875" style="97" hidden="1" customWidth="1"/>
    <col min="6151" max="6398" width="7.875" style="97"/>
    <col min="6399" max="6399" width="35.75" style="97" customWidth="1"/>
    <col min="6400" max="6400" width="7.875" style="97" hidden="1" customWidth="1"/>
    <col min="6401" max="6402" width="12" style="97" customWidth="1"/>
    <col min="6403" max="6403" width="8" style="97" customWidth="1"/>
    <col min="6404" max="6404" width="7.875" style="97" customWidth="1"/>
    <col min="6405" max="6406" width="7.875" style="97" hidden="1" customWidth="1"/>
    <col min="6407" max="6654" width="7.875" style="97"/>
    <col min="6655" max="6655" width="35.75" style="97" customWidth="1"/>
    <col min="6656" max="6656" width="7.875" style="97" hidden="1" customWidth="1"/>
    <col min="6657" max="6658" width="12" style="97" customWidth="1"/>
    <col min="6659" max="6659" width="8" style="97" customWidth="1"/>
    <col min="6660" max="6660" width="7.875" style="97" customWidth="1"/>
    <col min="6661" max="6662" width="7.875" style="97" hidden="1" customWidth="1"/>
    <col min="6663" max="6910" width="7.875" style="97"/>
    <col min="6911" max="6911" width="35.75" style="97" customWidth="1"/>
    <col min="6912" max="6912" width="7.875" style="97" hidden="1" customWidth="1"/>
    <col min="6913" max="6914" width="12" style="97" customWidth="1"/>
    <col min="6915" max="6915" width="8" style="97" customWidth="1"/>
    <col min="6916" max="6916" width="7.875" style="97" customWidth="1"/>
    <col min="6917" max="6918" width="7.875" style="97" hidden="1" customWidth="1"/>
    <col min="6919" max="7166" width="7.875" style="97"/>
    <col min="7167" max="7167" width="35.75" style="97" customWidth="1"/>
    <col min="7168" max="7168" width="7.875" style="97" hidden="1" customWidth="1"/>
    <col min="7169" max="7170" width="12" style="97" customWidth="1"/>
    <col min="7171" max="7171" width="8" style="97" customWidth="1"/>
    <col min="7172" max="7172" width="7.875" style="97" customWidth="1"/>
    <col min="7173" max="7174" width="7.875" style="97" hidden="1" customWidth="1"/>
    <col min="7175" max="7422" width="7.875" style="97"/>
    <col min="7423" max="7423" width="35.75" style="97" customWidth="1"/>
    <col min="7424" max="7424" width="7.875" style="97" hidden="1" customWidth="1"/>
    <col min="7425" max="7426" width="12" style="97" customWidth="1"/>
    <col min="7427" max="7427" width="8" style="97" customWidth="1"/>
    <col min="7428" max="7428" width="7.875" style="97" customWidth="1"/>
    <col min="7429" max="7430" width="7.875" style="97" hidden="1" customWidth="1"/>
    <col min="7431" max="7678" width="7.875" style="97"/>
    <col min="7679" max="7679" width="35.75" style="97" customWidth="1"/>
    <col min="7680" max="7680" width="7.875" style="97" hidden="1" customWidth="1"/>
    <col min="7681" max="7682" width="12" style="97" customWidth="1"/>
    <col min="7683" max="7683" width="8" style="97" customWidth="1"/>
    <col min="7684" max="7684" width="7.875" style="97" customWidth="1"/>
    <col min="7685" max="7686" width="7.875" style="97" hidden="1" customWidth="1"/>
    <col min="7687" max="7934" width="7.875" style="97"/>
    <col min="7935" max="7935" width="35.75" style="97" customWidth="1"/>
    <col min="7936" max="7936" width="7.875" style="97" hidden="1" customWidth="1"/>
    <col min="7937" max="7938" width="12" style="97" customWidth="1"/>
    <col min="7939" max="7939" width="8" style="97" customWidth="1"/>
    <col min="7940" max="7940" width="7.875" style="97" customWidth="1"/>
    <col min="7941" max="7942" width="7.875" style="97" hidden="1" customWidth="1"/>
    <col min="7943" max="8190" width="7.875" style="97"/>
    <col min="8191" max="8191" width="35.75" style="97" customWidth="1"/>
    <col min="8192" max="8192" width="7.875" style="97" hidden="1" customWidth="1"/>
    <col min="8193" max="8194" width="12" style="97" customWidth="1"/>
    <col min="8195" max="8195" width="8" style="97" customWidth="1"/>
    <col min="8196" max="8196" width="7.875" style="97" customWidth="1"/>
    <col min="8197" max="8198" width="7.875" style="97" hidden="1" customWidth="1"/>
    <col min="8199" max="8446" width="7.875" style="97"/>
    <col min="8447" max="8447" width="35.75" style="97" customWidth="1"/>
    <col min="8448" max="8448" width="7.875" style="97" hidden="1" customWidth="1"/>
    <col min="8449" max="8450" width="12" style="97" customWidth="1"/>
    <col min="8451" max="8451" width="8" style="97" customWidth="1"/>
    <col min="8452" max="8452" width="7.875" style="97" customWidth="1"/>
    <col min="8453" max="8454" width="7.875" style="97" hidden="1" customWidth="1"/>
    <col min="8455" max="8702" width="7.875" style="97"/>
    <col min="8703" max="8703" width="35.75" style="97" customWidth="1"/>
    <col min="8704" max="8704" width="7.875" style="97" hidden="1" customWidth="1"/>
    <col min="8705" max="8706" width="12" style="97" customWidth="1"/>
    <col min="8707" max="8707" width="8" style="97" customWidth="1"/>
    <col min="8708" max="8708" width="7.875" style="97" customWidth="1"/>
    <col min="8709" max="8710" width="7.875" style="97" hidden="1" customWidth="1"/>
    <col min="8711" max="8958" width="7.875" style="97"/>
    <col min="8959" max="8959" width="35.75" style="97" customWidth="1"/>
    <col min="8960" max="8960" width="7.875" style="97" hidden="1" customWidth="1"/>
    <col min="8961" max="8962" width="12" style="97" customWidth="1"/>
    <col min="8963" max="8963" width="8" style="97" customWidth="1"/>
    <col min="8964" max="8964" width="7.875" style="97" customWidth="1"/>
    <col min="8965" max="8966" width="7.875" style="97" hidden="1" customWidth="1"/>
    <col min="8967" max="9214" width="7.875" style="97"/>
    <col min="9215" max="9215" width="35.75" style="97" customWidth="1"/>
    <col min="9216" max="9216" width="7.875" style="97" hidden="1" customWidth="1"/>
    <col min="9217" max="9218" width="12" style="97" customWidth="1"/>
    <col min="9219" max="9219" width="8" style="97" customWidth="1"/>
    <col min="9220" max="9220" width="7.875" style="97" customWidth="1"/>
    <col min="9221" max="9222" width="7.875" style="97" hidden="1" customWidth="1"/>
    <col min="9223" max="9470" width="7.875" style="97"/>
    <col min="9471" max="9471" width="35.75" style="97" customWidth="1"/>
    <col min="9472" max="9472" width="7.875" style="97" hidden="1" customWidth="1"/>
    <col min="9473" max="9474" width="12" style="97" customWidth="1"/>
    <col min="9475" max="9475" width="8" style="97" customWidth="1"/>
    <col min="9476" max="9476" width="7.875" style="97" customWidth="1"/>
    <col min="9477" max="9478" width="7.875" style="97" hidden="1" customWidth="1"/>
    <col min="9479" max="9726" width="7.875" style="97"/>
    <col min="9727" max="9727" width="35.75" style="97" customWidth="1"/>
    <col min="9728" max="9728" width="7.875" style="97" hidden="1" customWidth="1"/>
    <col min="9729" max="9730" width="12" style="97" customWidth="1"/>
    <col min="9731" max="9731" width="8" style="97" customWidth="1"/>
    <col min="9732" max="9732" width="7.875" style="97" customWidth="1"/>
    <col min="9733" max="9734" width="7.875" style="97" hidden="1" customWidth="1"/>
    <col min="9735" max="9982" width="7.875" style="97"/>
    <col min="9983" max="9983" width="35.75" style="97" customWidth="1"/>
    <col min="9984" max="9984" width="7.875" style="97" hidden="1" customWidth="1"/>
    <col min="9985" max="9986" width="12" style="97" customWidth="1"/>
    <col min="9987" max="9987" width="8" style="97" customWidth="1"/>
    <col min="9988" max="9988" width="7.875" style="97" customWidth="1"/>
    <col min="9989" max="9990" width="7.875" style="97" hidden="1" customWidth="1"/>
    <col min="9991" max="10238" width="7.875" style="97"/>
    <col min="10239" max="10239" width="35.75" style="97" customWidth="1"/>
    <col min="10240" max="10240" width="7.875" style="97" hidden="1" customWidth="1"/>
    <col min="10241" max="10242" width="12" style="97" customWidth="1"/>
    <col min="10243" max="10243" width="8" style="97" customWidth="1"/>
    <col min="10244" max="10244" width="7.875" style="97" customWidth="1"/>
    <col min="10245" max="10246" width="7.875" style="97" hidden="1" customWidth="1"/>
    <col min="10247" max="10494" width="7.875" style="97"/>
    <col min="10495" max="10495" width="35.75" style="97" customWidth="1"/>
    <col min="10496" max="10496" width="7.875" style="97" hidden="1" customWidth="1"/>
    <col min="10497" max="10498" width="12" style="97" customWidth="1"/>
    <col min="10499" max="10499" width="8" style="97" customWidth="1"/>
    <col min="10500" max="10500" width="7.875" style="97" customWidth="1"/>
    <col min="10501" max="10502" width="7.875" style="97" hidden="1" customWidth="1"/>
    <col min="10503" max="10750" width="7.875" style="97"/>
    <col min="10751" max="10751" width="35.75" style="97" customWidth="1"/>
    <col min="10752" max="10752" width="7.875" style="97" hidden="1" customWidth="1"/>
    <col min="10753" max="10754" width="12" style="97" customWidth="1"/>
    <col min="10755" max="10755" width="8" style="97" customWidth="1"/>
    <col min="10756" max="10756" width="7.875" style="97" customWidth="1"/>
    <col min="10757" max="10758" width="7.875" style="97" hidden="1" customWidth="1"/>
    <col min="10759" max="11006" width="7.875" style="97"/>
    <col min="11007" max="11007" width="35.75" style="97" customWidth="1"/>
    <col min="11008" max="11008" width="7.875" style="97" hidden="1" customWidth="1"/>
    <col min="11009" max="11010" width="12" style="97" customWidth="1"/>
    <col min="11011" max="11011" width="8" style="97" customWidth="1"/>
    <col min="11012" max="11012" width="7.875" style="97" customWidth="1"/>
    <col min="11013" max="11014" width="7.875" style="97" hidden="1" customWidth="1"/>
    <col min="11015" max="11262" width="7.875" style="97"/>
    <col min="11263" max="11263" width="35.75" style="97" customWidth="1"/>
    <col min="11264" max="11264" width="7.875" style="97" hidden="1" customWidth="1"/>
    <col min="11265" max="11266" width="12" style="97" customWidth="1"/>
    <col min="11267" max="11267" width="8" style="97" customWidth="1"/>
    <col min="11268" max="11268" width="7.875" style="97" customWidth="1"/>
    <col min="11269" max="11270" width="7.875" style="97" hidden="1" customWidth="1"/>
    <col min="11271" max="11518" width="7.875" style="97"/>
    <col min="11519" max="11519" width="35.75" style="97" customWidth="1"/>
    <col min="11520" max="11520" width="7.875" style="97" hidden="1" customWidth="1"/>
    <col min="11521" max="11522" width="12" style="97" customWidth="1"/>
    <col min="11523" max="11523" width="8" style="97" customWidth="1"/>
    <col min="11524" max="11524" width="7.875" style="97" customWidth="1"/>
    <col min="11525" max="11526" width="7.875" style="97" hidden="1" customWidth="1"/>
    <col min="11527" max="11774" width="7.875" style="97"/>
    <col min="11775" max="11775" width="35.75" style="97" customWidth="1"/>
    <col min="11776" max="11776" width="7.875" style="97" hidden="1" customWidth="1"/>
    <col min="11777" max="11778" width="12" style="97" customWidth="1"/>
    <col min="11779" max="11779" width="8" style="97" customWidth="1"/>
    <col min="11780" max="11780" width="7.875" style="97" customWidth="1"/>
    <col min="11781" max="11782" width="7.875" style="97" hidden="1" customWidth="1"/>
    <col min="11783" max="12030" width="7.875" style="97"/>
    <col min="12031" max="12031" width="35.75" style="97" customWidth="1"/>
    <col min="12032" max="12032" width="7.875" style="97" hidden="1" customWidth="1"/>
    <col min="12033" max="12034" width="12" style="97" customWidth="1"/>
    <col min="12035" max="12035" width="8" style="97" customWidth="1"/>
    <col min="12036" max="12036" width="7.875" style="97" customWidth="1"/>
    <col min="12037" max="12038" width="7.875" style="97" hidden="1" customWidth="1"/>
    <col min="12039" max="12286" width="7.875" style="97"/>
    <col min="12287" max="12287" width="35.75" style="97" customWidth="1"/>
    <col min="12288" max="12288" width="7.875" style="97" hidden="1" customWidth="1"/>
    <col min="12289" max="12290" width="12" style="97" customWidth="1"/>
    <col min="12291" max="12291" width="8" style="97" customWidth="1"/>
    <col min="12292" max="12292" width="7.875" style="97" customWidth="1"/>
    <col min="12293" max="12294" width="7.875" style="97" hidden="1" customWidth="1"/>
    <col min="12295" max="12542" width="7.875" style="97"/>
    <col min="12543" max="12543" width="35.75" style="97" customWidth="1"/>
    <col min="12544" max="12544" width="7.875" style="97" hidden="1" customWidth="1"/>
    <col min="12545" max="12546" width="12" style="97" customWidth="1"/>
    <col min="12547" max="12547" width="8" style="97" customWidth="1"/>
    <col min="12548" max="12548" width="7.875" style="97" customWidth="1"/>
    <col min="12549" max="12550" width="7.875" style="97" hidden="1" customWidth="1"/>
    <col min="12551" max="12798" width="7.875" style="97"/>
    <col min="12799" max="12799" width="35.75" style="97" customWidth="1"/>
    <col min="12800" max="12800" width="7.875" style="97" hidden="1" customWidth="1"/>
    <col min="12801" max="12802" width="12" style="97" customWidth="1"/>
    <col min="12803" max="12803" width="8" style="97" customWidth="1"/>
    <col min="12804" max="12804" width="7.875" style="97" customWidth="1"/>
    <col min="12805" max="12806" width="7.875" style="97" hidden="1" customWidth="1"/>
    <col min="12807" max="13054" width="7.875" style="97"/>
    <col min="13055" max="13055" width="35.75" style="97" customWidth="1"/>
    <col min="13056" max="13056" width="7.875" style="97" hidden="1" customWidth="1"/>
    <col min="13057" max="13058" width="12" style="97" customWidth="1"/>
    <col min="13059" max="13059" width="8" style="97" customWidth="1"/>
    <col min="13060" max="13060" width="7.875" style="97" customWidth="1"/>
    <col min="13061" max="13062" width="7.875" style="97" hidden="1" customWidth="1"/>
    <col min="13063" max="13310" width="7.875" style="97"/>
    <col min="13311" max="13311" width="35.75" style="97" customWidth="1"/>
    <col min="13312" max="13312" width="7.875" style="97" hidden="1" customWidth="1"/>
    <col min="13313" max="13314" width="12" style="97" customWidth="1"/>
    <col min="13315" max="13315" width="8" style="97" customWidth="1"/>
    <col min="13316" max="13316" width="7.875" style="97" customWidth="1"/>
    <col min="13317" max="13318" width="7.875" style="97" hidden="1" customWidth="1"/>
    <col min="13319" max="13566" width="7.875" style="97"/>
    <col min="13567" max="13567" width="35.75" style="97" customWidth="1"/>
    <col min="13568" max="13568" width="7.875" style="97" hidden="1" customWidth="1"/>
    <col min="13569" max="13570" width="12" style="97" customWidth="1"/>
    <col min="13571" max="13571" width="8" style="97" customWidth="1"/>
    <col min="13572" max="13572" width="7.875" style="97" customWidth="1"/>
    <col min="13573" max="13574" width="7.875" style="97" hidden="1" customWidth="1"/>
    <col min="13575" max="13822" width="7.875" style="97"/>
    <col min="13823" max="13823" width="35.75" style="97" customWidth="1"/>
    <col min="13824" max="13824" width="7.875" style="97" hidden="1" customWidth="1"/>
    <col min="13825" max="13826" width="12" style="97" customWidth="1"/>
    <col min="13827" max="13827" width="8" style="97" customWidth="1"/>
    <col min="13828" max="13828" width="7.875" style="97" customWidth="1"/>
    <col min="13829" max="13830" width="7.875" style="97" hidden="1" customWidth="1"/>
    <col min="13831" max="14078" width="7.875" style="97"/>
    <col min="14079" max="14079" width="35.75" style="97" customWidth="1"/>
    <col min="14080" max="14080" width="7.875" style="97" hidden="1" customWidth="1"/>
    <col min="14081" max="14082" width="12" style="97" customWidth="1"/>
    <col min="14083" max="14083" width="8" style="97" customWidth="1"/>
    <col min="14084" max="14084" width="7.875" style="97" customWidth="1"/>
    <col min="14085" max="14086" width="7.875" style="97" hidden="1" customWidth="1"/>
    <col min="14087" max="14334" width="7.875" style="97"/>
    <col min="14335" max="14335" width="35.75" style="97" customWidth="1"/>
    <col min="14336" max="14336" width="7.875" style="97" hidden="1" customWidth="1"/>
    <col min="14337" max="14338" width="12" style="97" customWidth="1"/>
    <col min="14339" max="14339" width="8" style="97" customWidth="1"/>
    <col min="14340" max="14340" width="7.875" style="97" customWidth="1"/>
    <col min="14341" max="14342" width="7.875" style="97" hidden="1" customWidth="1"/>
    <col min="14343" max="14590" width="7.875" style="97"/>
    <col min="14591" max="14591" width="35.75" style="97" customWidth="1"/>
    <col min="14592" max="14592" width="7.875" style="97" hidden="1" customWidth="1"/>
    <col min="14593" max="14594" width="12" style="97" customWidth="1"/>
    <col min="14595" max="14595" width="8" style="97" customWidth="1"/>
    <col min="14596" max="14596" width="7.875" style="97" customWidth="1"/>
    <col min="14597" max="14598" width="7.875" style="97" hidden="1" customWidth="1"/>
    <col min="14599" max="14846" width="7.875" style="97"/>
    <col min="14847" max="14847" width="35.75" style="97" customWidth="1"/>
    <col min="14848" max="14848" width="7.875" style="97" hidden="1" customWidth="1"/>
    <col min="14849" max="14850" width="12" style="97" customWidth="1"/>
    <col min="14851" max="14851" width="8" style="97" customWidth="1"/>
    <col min="14852" max="14852" width="7.875" style="97" customWidth="1"/>
    <col min="14853" max="14854" width="7.875" style="97" hidden="1" customWidth="1"/>
    <col min="14855" max="15102" width="7.875" style="97"/>
    <col min="15103" max="15103" width="35.75" style="97" customWidth="1"/>
    <col min="15104" max="15104" width="7.875" style="97" hidden="1" customWidth="1"/>
    <col min="15105" max="15106" width="12" style="97" customWidth="1"/>
    <col min="15107" max="15107" width="8" style="97" customWidth="1"/>
    <col min="15108" max="15108" width="7.875" style="97" customWidth="1"/>
    <col min="15109" max="15110" width="7.875" style="97" hidden="1" customWidth="1"/>
    <col min="15111" max="15358" width="7.875" style="97"/>
    <col min="15359" max="15359" width="35.75" style="97" customWidth="1"/>
    <col min="15360" max="15360" width="7.875" style="97" hidden="1" customWidth="1"/>
    <col min="15361" max="15362" width="12" style="97" customWidth="1"/>
    <col min="15363" max="15363" width="8" style="97" customWidth="1"/>
    <col min="15364" max="15364" width="7.875" style="97" customWidth="1"/>
    <col min="15365" max="15366" width="7.875" style="97" hidden="1" customWidth="1"/>
    <col min="15367" max="15614" width="7.875" style="97"/>
    <col min="15615" max="15615" width="35.75" style="97" customWidth="1"/>
    <col min="15616" max="15616" width="7.875" style="97" hidden="1" customWidth="1"/>
    <col min="15617" max="15618" width="12" style="97" customWidth="1"/>
    <col min="15619" max="15619" width="8" style="97" customWidth="1"/>
    <col min="15620" max="15620" width="7.875" style="97" customWidth="1"/>
    <col min="15621" max="15622" width="7.875" style="97" hidden="1" customWidth="1"/>
    <col min="15623" max="15870" width="7.875" style="97"/>
    <col min="15871" max="15871" width="35.75" style="97" customWidth="1"/>
    <col min="15872" max="15872" width="7.875" style="97" hidden="1" customWidth="1"/>
    <col min="15873" max="15874" width="12" style="97" customWidth="1"/>
    <col min="15875" max="15875" width="8" style="97" customWidth="1"/>
    <col min="15876" max="15876" width="7.875" style="97" customWidth="1"/>
    <col min="15877" max="15878" width="7.875" style="97" hidden="1" customWidth="1"/>
    <col min="15879" max="16126" width="7.875" style="97"/>
    <col min="16127" max="16127" width="35.75" style="97" customWidth="1"/>
    <col min="16128" max="16128" width="7.875" style="97" hidden="1" customWidth="1"/>
    <col min="16129" max="16130" width="12" style="97" customWidth="1"/>
    <col min="16131" max="16131" width="8" style="97" customWidth="1"/>
    <col min="16132" max="16132" width="7.875" style="97" customWidth="1"/>
    <col min="16133" max="16134" width="7.875" style="97" hidden="1" customWidth="1"/>
    <col min="16135" max="16384" width="7.875" style="97"/>
  </cols>
  <sheetData>
    <row r="1" ht="27" customHeight="1" spans="1:2">
      <c r="A1" s="98" t="s">
        <v>689</v>
      </c>
      <c r="B1" s="99"/>
    </row>
    <row r="2" ht="39.95" customHeight="1" spans="1:2">
      <c r="A2" s="100" t="s">
        <v>690</v>
      </c>
      <c r="B2" s="101"/>
    </row>
    <row r="3" s="93" customFormat="1" ht="18.75" customHeight="1" spans="1:2">
      <c r="A3" s="102"/>
      <c r="B3" s="103" t="s">
        <v>583</v>
      </c>
    </row>
    <row r="4" s="94" customFormat="1" ht="30" customHeight="1" spans="1:3">
      <c r="A4" s="104" t="s">
        <v>603</v>
      </c>
      <c r="B4" s="105" t="s">
        <v>604</v>
      </c>
      <c r="C4" s="106"/>
    </row>
    <row r="5" s="95" customFormat="1" ht="20.1" customHeight="1" spans="1:3">
      <c r="A5" s="163"/>
      <c r="B5" s="164"/>
      <c r="C5" s="108"/>
    </row>
    <row r="6" s="93" customFormat="1" ht="20.1" customHeight="1" spans="1:5">
      <c r="A6" s="163"/>
      <c r="B6" s="164"/>
      <c r="C6" s="109"/>
      <c r="E6" s="93">
        <v>988753</v>
      </c>
    </row>
    <row r="7" spans="1:2">
      <c r="A7" s="165" t="s">
        <v>600</v>
      </c>
      <c r="B7" s="97" t="s">
        <v>691</v>
      </c>
    </row>
  </sheetData>
  <printOptions horizontalCentered="1"/>
  <pageMargins left="0.708661417322835" right="0.708661417322835" top="0.748031496062992" bottom="0.748031496062992" header="0.31496062992126" footer="0.31496062992126"/>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2"/>
  <sheetViews>
    <sheetView workbookViewId="0">
      <selection activeCell="A12" sqref="A12"/>
    </sheetView>
  </sheetViews>
  <sheetFormatPr defaultColWidth="9" defaultRowHeight="15.75" outlineLevelCol="1"/>
  <cols>
    <col min="1" max="1" width="33.25" style="75" customWidth="1"/>
    <col min="2" max="2" width="33.25" style="76" customWidth="1"/>
    <col min="3" max="16384" width="9" style="75"/>
  </cols>
  <sheetData>
    <row r="1" ht="21" customHeight="1" spans="1:1">
      <c r="A1" s="70" t="s">
        <v>692</v>
      </c>
    </row>
    <row r="2" ht="24.75" customHeight="1" spans="1:2">
      <c r="A2" s="78" t="s">
        <v>693</v>
      </c>
      <c r="B2" s="78"/>
    </row>
    <row r="3" s="70" customFormat="1" ht="24" customHeight="1" spans="2:2">
      <c r="B3" s="80" t="s">
        <v>73</v>
      </c>
    </row>
    <row r="4" s="155" customFormat="1" ht="51" customHeight="1" spans="1:2">
      <c r="A4" s="157" t="s">
        <v>42</v>
      </c>
      <c r="B4" s="158" t="s">
        <v>604</v>
      </c>
    </row>
    <row r="5" s="156" customFormat="1" ht="48" customHeight="1" spans="1:2">
      <c r="A5" s="159" t="s">
        <v>694</v>
      </c>
      <c r="B5" s="160"/>
    </row>
    <row r="6" s="156" customFormat="1" ht="48" customHeight="1" spans="1:2">
      <c r="A6" s="159" t="s">
        <v>695</v>
      </c>
      <c r="B6" s="160"/>
    </row>
    <row r="7" s="156" customFormat="1" ht="48" customHeight="1" spans="1:2">
      <c r="A7" s="161" t="s">
        <v>597</v>
      </c>
      <c r="B7" s="160"/>
    </row>
    <row r="8" s="71" customFormat="1" ht="48" customHeight="1" spans="1:2">
      <c r="A8" s="82" t="s">
        <v>599</v>
      </c>
      <c r="B8" s="162"/>
    </row>
    <row r="12" spans="1:1">
      <c r="A12" s="113" t="s">
        <v>600</v>
      </c>
    </row>
  </sheetData>
  <mergeCells count="1">
    <mergeCell ref="A2:B2"/>
  </mergeCells>
  <printOptions horizontalCentered="1"/>
  <pageMargins left="0.92" right="0.748031496062992" top="0.984251968503937" bottom="0.984251968503937" header="0.511811023622047" footer="0.511811023622047"/>
  <pageSetup paperSize="9" orientation="portrait"/>
  <headerFooter alignWithMargins="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25"/>
  <sheetViews>
    <sheetView workbookViewId="0">
      <selection activeCell="A12" sqref="A12"/>
    </sheetView>
  </sheetViews>
  <sheetFormatPr defaultColWidth="7" defaultRowHeight="15"/>
  <cols>
    <col min="1" max="1" width="35.125" style="19" customWidth="1"/>
    <col min="2" max="2" width="29.625" style="20" customWidth="1"/>
    <col min="3" max="3" width="10.375" style="16" hidden="1" customWidth="1"/>
    <col min="4" max="4" width="9.625" style="21" hidden="1" customWidth="1"/>
    <col min="5" max="5" width="8.125" style="21" hidden="1" customWidth="1"/>
    <col min="6" max="6" width="9.625" style="22" hidden="1" customWidth="1"/>
    <col min="7" max="7" width="17.5" style="22" hidden="1" customWidth="1"/>
    <col min="8" max="8" width="12.5" style="23" hidden="1" customWidth="1"/>
    <col min="9" max="9" width="7" style="24" hidden="1" customWidth="1"/>
    <col min="10" max="11" width="7" style="21" hidden="1" customWidth="1"/>
    <col min="12" max="12" width="13.875" style="21" hidden="1" customWidth="1"/>
    <col min="13" max="13" width="7.875" style="21" hidden="1" customWidth="1"/>
    <col min="14" max="14" width="9.5" style="21" hidden="1" customWidth="1"/>
    <col min="15" max="15" width="6.875" style="21" hidden="1" customWidth="1"/>
    <col min="16" max="16" width="9" style="21" hidden="1" customWidth="1"/>
    <col min="17" max="17" width="5.875" style="21" hidden="1" customWidth="1"/>
    <col min="18" max="18" width="5.25" style="21" hidden="1" customWidth="1"/>
    <col min="19" max="19" width="6.5" style="21" hidden="1" customWidth="1"/>
    <col min="20" max="21" width="7" style="21" hidden="1" customWidth="1"/>
    <col min="22" max="22" width="10.625" style="21" hidden="1" customWidth="1"/>
    <col min="23" max="23" width="10.5" style="21" hidden="1" customWidth="1"/>
    <col min="24" max="24" width="7" style="21" hidden="1" customWidth="1"/>
    <col min="25" max="16384" width="7" style="21"/>
  </cols>
  <sheetData>
    <row r="1" ht="29.25" customHeight="1" spans="1:1">
      <c r="A1" s="8" t="s">
        <v>696</v>
      </c>
    </row>
    <row r="2" ht="28.5" customHeight="1" spans="1:8">
      <c r="A2" s="25" t="s">
        <v>697</v>
      </c>
      <c r="B2" s="27"/>
      <c r="F2" s="21"/>
      <c r="G2" s="21"/>
      <c r="H2" s="21"/>
    </row>
    <row r="3" s="16" customFormat="1" ht="21.75" customHeight="1" spans="1:12">
      <c r="A3" s="19"/>
      <c r="B3" s="149" t="s">
        <v>73</v>
      </c>
      <c r="D3" s="16">
        <v>12.11</v>
      </c>
      <c r="F3" s="16">
        <v>12.22</v>
      </c>
      <c r="I3" s="20"/>
      <c r="L3" s="16">
        <v>1.2</v>
      </c>
    </row>
    <row r="4" s="16" customFormat="1" ht="39" customHeight="1" spans="1:14">
      <c r="A4" s="117" t="s">
        <v>42</v>
      </c>
      <c r="B4" s="31" t="s">
        <v>43</v>
      </c>
      <c r="F4" s="32" t="s">
        <v>74</v>
      </c>
      <c r="G4" s="32" t="s">
        <v>75</v>
      </c>
      <c r="H4" s="32" t="s">
        <v>76</v>
      </c>
      <c r="I4" s="20"/>
      <c r="L4" s="32" t="s">
        <v>74</v>
      </c>
      <c r="M4" s="55" t="s">
        <v>75</v>
      </c>
      <c r="N4" s="32" t="s">
        <v>76</v>
      </c>
    </row>
    <row r="5" s="19" customFormat="1" ht="39" customHeight="1" spans="1:24">
      <c r="A5" s="150" t="s">
        <v>77</v>
      </c>
      <c r="B5" s="121"/>
      <c r="C5" s="19">
        <v>105429</v>
      </c>
      <c r="D5" s="19">
        <v>595734.14</v>
      </c>
      <c r="E5" s="19">
        <f>104401+13602</f>
        <v>118003</v>
      </c>
      <c r="F5" s="151" t="s">
        <v>78</v>
      </c>
      <c r="G5" s="151" t="s">
        <v>79</v>
      </c>
      <c r="H5" s="151">
        <v>596221.15</v>
      </c>
      <c r="I5" s="19" t="e">
        <f>F5-A5</f>
        <v>#VALUE!</v>
      </c>
      <c r="J5" s="19">
        <f t="shared" ref="J5:J8" si="0">H5-B5</f>
        <v>596221.15</v>
      </c>
      <c r="K5" s="19">
        <v>75943</v>
      </c>
      <c r="L5" s="151" t="s">
        <v>78</v>
      </c>
      <c r="M5" s="151" t="s">
        <v>79</v>
      </c>
      <c r="N5" s="151">
        <v>643048.95</v>
      </c>
      <c r="O5" s="19" t="e">
        <f>L5-A5</f>
        <v>#VALUE!</v>
      </c>
      <c r="P5" s="19">
        <f t="shared" ref="P5:P8" si="1">N5-B5</f>
        <v>643048.95</v>
      </c>
      <c r="R5" s="19">
        <v>717759</v>
      </c>
      <c r="T5" s="154" t="s">
        <v>78</v>
      </c>
      <c r="U5" s="154" t="s">
        <v>79</v>
      </c>
      <c r="V5" s="154">
        <v>659380.53</v>
      </c>
      <c r="W5" s="19">
        <f t="shared" ref="W5:W8" si="2">B5-V5</f>
        <v>-659380.53</v>
      </c>
      <c r="X5" s="19" t="e">
        <f>T5-A5</f>
        <v>#VALUE!</v>
      </c>
    </row>
    <row r="6" s="16" customFormat="1" ht="39" customHeight="1" spans="1:24">
      <c r="A6" s="152" t="s">
        <v>597</v>
      </c>
      <c r="B6" s="133"/>
      <c r="C6" s="49"/>
      <c r="D6" s="49">
        <v>135.6</v>
      </c>
      <c r="F6" s="38" t="s">
        <v>128</v>
      </c>
      <c r="G6" s="38" t="s">
        <v>129</v>
      </c>
      <c r="H6" s="56">
        <v>135.6</v>
      </c>
      <c r="I6" s="20" t="e">
        <f>F6-A6</f>
        <v>#VALUE!</v>
      </c>
      <c r="J6" s="36">
        <f t="shared" si="0"/>
        <v>135.6</v>
      </c>
      <c r="K6" s="36"/>
      <c r="L6" s="38" t="s">
        <v>128</v>
      </c>
      <c r="M6" s="38" t="s">
        <v>129</v>
      </c>
      <c r="N6" s="56">
        <v>135.6</v>
      </c>
      <c r="O6" s="20" t="e">
        <f>L6-A6</f>
        <v>#VALUE!</v>
      </c>
      <c r="P6" s="36">
        <f t="shared" si="1"/>
        <v>135.6</v>
      </c>
      <c r="T6" s="61" t="s">
        <v>128</v>
      </c>
      <c r="U6" s="61" t="s">
        <v>129</v>
      </c>
      <c r="V6" s="62">
        <v>135.6</v>
      </c>
      <c r="W6" s="16">
        <f t="shared" si="2"/>
        <v>-135.6</v>
      </c>
      <c r="X6" s="16" t="e">
        <f>T6-A6</f>
        <v>#VALUE!</v>
      </c>
    </row>
    <row r="7" s="16" customFormat="1" ht="39" customHeight="1" spans="1:24">
      <c r="A7" s="150" t="s">
        <v>698</v>
      </c>
      <c r="B7" s="133"/>
      <c r="C7" s="36">
        <v>105429</v>
      </c>
      <c r="D7" s="37">
        <v>595734.14</v>
      </c>
      <c r="E7" s="16">
        <f>104401+13602</f>
        <v>118003</v>
      </c>
      <c r="F7" s="38" t="s">
        <v>78</v>
      </c>
      <c r="G7" s="38" t="s">
        <v>79</v>
      </c>
      <c r="H7" s="56">
        <v>596221.15</v>
      </c>
      <c r="I7" s="20" t="e">
        <f>F7-A7</f>
        <v>#VALUE!</v>
      </c>
      <c r="J7" s="36">
        <f t="shared" si="0"/>
        <v>596221.15</v>
      </c>
      <c r="K7" s="36">
        <v>75943</v>
      </c>
      <c r="L7" s="38" t="s">
        <v>78</v>
      </c>
      <c r="M7" s="38" t="s">
        <v>79</v>
      </c>
      <c r="N7" s="56">
        <v>643048.95</v>
      </c>
      <c r="O7" s="20" t="e">
        <f>L7-A7</f>
        <v>#VALUE!</v>
      </c>
      <c r="P7" s="36">
        <f t="shared" si="1"/>
        <v>643048.95</v>
      </c>
      <c r="R7" s="16">
        <v>717759</v>
      </c>
      <c r="T7" s="61" t="s">
        <v>78</v>
      </c>
      <c r="U7" s="61" t="s">
        <v>79</v>
      </c>
      <c r="V7" s="62">
        <v>659380.53</v>
      </c>
      <c r="W7" s="16">
        <f t="shared" si="2"/>
        <v>-659380.53</v>
      </c>
      <c r="X7" s="16" t="e">
        <f>T7-A7</f>
        <v>#VALUE!</v>
      </c>
    </row>
    <row r="8" s="16" customFormat="1" ht="39" customHeight="1" spans="1:24">
      <c r="A8" s="152" t="s">
        <v>597</v>
      </c>
      <c r="B8" s="133"/>
      <c r="C8" s="49"/>
      <c r="D8" s="49">
        <v>135.6</v>
      </c>
      <c r="F8" s="38" t="s">
        <v>128</v>
      </c>
      <c r="G8" s="38" t="s">
        <v>129</v>
      </c>
      <c r="H8" s="56">
        <v>135.6</v>
      </c>
      <c r="I8" s="20" t="e">
        <f>F8-A8</f>
        <v>#VALUE!</v>
      </c>
      <c r="J8" s="36">
        <f t="shared" si="0"/>
        <v>135.6</v>
      </c>
      <c r="K8" s="36"/>
      <c r="L8" s="38" t="s">
        <v>128</v>
      </c>
      <c r="M8" s="38" t="s">
        <v>129</v>
      </c>
      <c r="N8" s="56">
        <v>135.6</v>
      </c>
      <c r="O8" s="20" t="e">
        <f>L8-A8</f>
        <v>#VALUE!</v>
      </c>
      <c r="P8" s="36">
        <f t="shared" si="1"/>
        <v>135.6</v>
      </c>
      <c r="T8" s="61" t="s">
        <v>128</v>
      </c>
      <c r="U8" s="61" t="s">
        <v>129</v>
      </c>
      <c r="V8" s="62">
        <v>135.6</v>
      </c>
      <c r="W8" s="16">
        <f t="shared" si="2"/>
        <v>-135.6</v>
      </c>
      <c r="X8" s="16" t="e">
        <f>T8-A8</f>
        <v>#VALUE!</v>
      </c>
    </row>
    <row r="9" s="16" customFormat="1" ht="39" customHeight="1" spans="1:23">
      <c r="A9" s="153" t="s">
        <v>70</v>
      </c>
      <c r="B9" s="145"/>
      <c r="F9" s="32" t="str">
        <f>""</f>
        <v/>
      </c>
      <c r="G9" s="32" t="str">
        <f>""</f>
        <v/>
      </c>
      <c r="H9" s="32" t="str">
        <f>""</f>
        <v/>
      </c>
      <c r="I9" s="20"/>
      <c r="L9" s="32" t="str">
        <f>""</f>
        <v/>
      </c>
      <c r="M9" s="55" t="str">
        <f>""</f>
        <v/>
      </c>
      <c r="N9" s="32" t="str">
        <f>""</f>
        <v/>
      </c>
      <c r="V9" s="148" t="e">
        <f>V10+#REF!+#REF!+#REF!+#REF!+#REF!+#REF!+#REF!+#REF!+#REF!+#REF!+#REF!+#REF!+#REF!+#REF!+#REF!+#REF!+#REF!+#REF!+#REF!+#REF!</f>
        <v>#REF!</v>
      </c>
      <c r="W9" s="148" t="e">
        <f>W10+#REF!+#REF!+#REF!+#REF!+#REF!+#REF!+#REF!+#REF!+#REF!+#REF!+#REF!+#REF!+#REF!+#REF!+#REF!+#REF!+#REF!+#REF!+#REF!+#REF!</f>
        <v>#REF!</v>
      </c>
    </row>
    <row r="10" ht="19.5" customHeight="1" spans="16:24">
      <c r="P10" s="67"/>
      <c r="T10" s="68" t="s">
        <v>110</v>
      </c>
      <c r="U10" s="68" t="s">
        <v>111</v>
      </c>
      <c r="V10" s="69">
        <v>19998</v>
      </c>
      <c r="W10" s="21">
        <f>B10-V10</f>
        <v>-19998</v>
      </c>
      <c r="X10" s="21">
        <f>T10-A10</f>
        <v>232</v>
      </c>
    </row>
    <row r="11" ht="19.5" customHeight="1" spans="16:24">
      <c r="P11" s="67"/>
      <c r="T11" s="68" t="s">
        <v>112</v>
      </c>
      <c r="U11" s="68" t="s">
        <v>113</v>
      </c>
      <c r="V11" s="69">
        <v>19998</v>
      </c>
      <c r="W11" s="21">
        <f>B11-V11</f>
        <v>-19998</v>
      </c>
      <c r="X11" s="21">
        <f>T11-A11</f>
        <v>23203</v>
      </c>
    </row>
    <row r="12" ht="19.5" customHeight="1" spans="1:24">
      <c r="A12" s="113" t="s">
        <v>600</v>
      </c>
      <c r="P12" s="67"/>
      <c r="T12" s="68" t="s">
        <v>114</v>
      </c>
      <c r="U12" s="68" t="s">
        <v>115</v>
      </c>
      <c r="V12" s="69">
        <v>19998</v>
      </c>
      <c r="W12" s="21">
        <f>B12-V12</f>
        <v>-19998</v>
      </c>
      <c r="X12" s="21" t="e">
        <f>T12-A12</f>
        <v>#VALUE!</v>
      </c>
    </row>
    <row r="13" ht="19.5" customHeight="1" spans="16:16">
      <c r="P13" s="67"/>
    </row>
    <row r="14" ht="19.5" customHeight="1" spans="16:16">
      <c r="P14" s="67"/>
    </row>
    <row r="15" ht="19.5" customHeight="1" spans="16:16">
      <c r="P15" s="67"/>
    </row>
    <row r="16" ht="19.5" customHeight="1" spans="16:16">
      <c r="P16" s="67"/>
    </row>
    <row r="17" ht="19.5" customHeight="1" spans="16:16">
      <c r="P17" s="67"/>
    </row>
    <row r="18" ht="19.5" customHeight="1" spans="16:16">
      <c r="P18" s="67"/>
    </row>
    <row r="19" ht="19.5" customHeight="1" spans="16:16">
      <c r="P19" s="67"/>
    </row>
    <row r="20" ht="19.5" customHeight="1" spans="16:16">
      <c r="P20" s="67"/>
    </row>
    <row r="21" ht="19.5" customHeight="1" spans="16:16">
      <c r="P21" s="67"/>
    </row>
    <row r="22" ht="19.5" customHeight="1" spans="16:16">
      <c r="P22" s="67"/>
    </row>
    <row r="23" ht="19.5" customHeight="1" spans="16:16">
      <c r="P23" s="67"/>
    </row>
    <row r="24" ht="19.5" customHeight="1" spans="16:16">
      <c r="P24" s="67"/>
    </row>
    <row r="25" ht="19.5" customHeight="1" spans="16:16">
      <c r="P25" s="67"/>
    </row>
  </sheetData>
  <mergeCells count="1">
    <mergeCell ref="A2:B2"/>
  </mergeCells>
  <printOptions horizontalCentered="1"/>
  <pageMargins left="0.708661417322835" right="0.708661417322835" top="0.748031496062992" bottom="0.748031496062992" header="0.31496062992126" footer="0.31496062992126"/>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28"/>
  <sheetViews>
    <sheetView workbookViewId="0">
      <selection activeCell="AI19" sqref="AI19"/>
    </sheetView>
  </sheetViews>
  <sheetFormatPr defaultColWidth="7" defaultRowHeight="15"/>
  <cols>
    <col min="1" max="1" width="14.625" style="19" customWidth="1"/>
    <col min="2" max="2" width="46.625" style="16" customWidth="1"/>
    <col min="3" max="3" width="13" style="20" customWidth="1"/>
    <col min="4" max="4" width="10.375" style="16" hidden="1" customWidth="1"/>
    <col min="5" max="5" width="9.625" style="21" hidden="1" customWidth="1"/>
    <col min="6" max="6" width="8.125" style="21" hidden="1" customWidth="1"/>
    <col min="7" max="7" width="9.625" style="22" hidden="1" customWidth="1"/>
    <col min="8" max="8" width="17.5" style="22" hidden="1" customWidth="1"/>
    <col min="9" max="9" width="12.5" style="23" hidden="1" customWidth="1"/>
    <col min="10" max="10" width="7" style="24" hidden="1" customWidth="1"/>
    <col min="11" max="12" width="7" style="21" hidden="1" customWidth="1"/>
    <col min="13" max="13" width="13.875" style="21" hidden="1" customWidth="1"/>
    <col min="14" max="14" width="7.875" style="21" hidden="1" customWidth="1"/>
    <col min="15" max="15" width="9.5" style="21" hidden="1" customWidth="1"/>
    <col min="16" max="16" width="6.875" style="21" hidden="1" customWidth="1"/>
    <col min="17" max="17" width="9" style="21" hidden="1" customWidth="1"/>
    <col min="18" max="18" width="5.875" style="21" hidden="1" customWidth="1"/>
    <col min="19" max="19" width="5.25" style="21" hidden="1" customWidth="1"/>
    <col min="20" max="20" width="6.5" style="21" hidden="1" customWidth="1"/>
    <col min="21" max="22" width="7" style="21" hidden="1" customWidth="1"/>
    <col min="23" max="23" width="10.625" style="21" hidden="1" customWidth="1"/>
    <col min="24" max="24" width="10.5" style="21" hidden="1" customWidth="1"/>
    <col min="25" max="25" width="7" style="21" hidden="1" customWidth="1"/>
    <col min="26" max="16384" width="7" style="21"/>
  </cols>
  <sheetData>
    <row r="1" ht="23.25" customHeight="1" spans="1:1">
      <c r="A1" s="8" t="s">
        <v>699</v>
      </c>
    </row>
    <row r="2" ht="22.5" spans="1:9">
      <c r="A2" s="25" t="s">
        <v>700</v>
      </c>
      <c r="B2" s="26"/>
      <c r="C2" s="27"/>
      <c r="G2" s="21"/>
      <c r="H2" s="21"/>
      <c r="I2" s="21"/>
    </row>
    <row r="3" spans="3:13">
      <c r="C3" s="103" t="s">
        <v>583</v>
      </c>
      <c r="E3" s="21">
        <v>12.11</v>
      </c>
      <c r="G3" s="21">
        <v>12.22</v>
      </c>
      <c r="H3" s="21"/>
      <c r="I3" s="21"/>
      <c r="M3" s="21">
        <v>1.2</v>
      </c>
    </row>
    <row r="4" ht="45.75" customHeight="1" spans="1:15">
      <c r="A4" s="29" t="s">
        <v>538</v>
      </c>
      <c r="B4" s="30" t="s">
        <v>539</v>
      </c>
      <c r="C4" s="31" t="s">
        <v>43</v>
      </c>
      <c r="G4" s="124" t="s">
        <v>701</v>
      </c>
      <c r="H4" s="124" t="s">
        <v>702</v>
      </c>
      <c r="I4" s="124" t="s">
        <v>703</v>
      </c>
      <c r="M4" s="124" t="s">
        <v>701</v>
      </c>
      <c r="N4" s="127" t="s">
        <v>702</v>
      </c>
      <c r="O4" s="124" t="s">
        <v>703</v>
      </c>
    </row>
    <row r="5" ht="45.75" customHeight="1" spans="1:25">
      <c r="A5" s="131" t="s">
        <v>704</v>
      </c>
      <c r="B5" s="132" t="s">
        <v>705</v>
      </c>
      <c r="C5" s="133"/>
      <c r="D5" s="36">
        <v>105429</v>
      </c>
      <c r="E5" s="122">
        <v>595734.14</v>
      </c>
      <c r="F5" s="21">
        <f>104401+13602</f>
        <v>118003</v>
      </c>
      <c r="G5" s="22" t="s">
        <v>78</v>
      </c>
      <c r="H5" s="22" t="s">
        <v>592</v>
      </c>
      <c r="I5" s="23">
        <v>596221.15</v>
      </c>
      <c r="J5" s="24">
        <f t="shared" ref="J5:J11" si="0">G5-A5</f>
        <v>-22</v>
      </c>
      <c r="K5" s="67">
        <f t="shared" ref="K5:K11" si="1">I5-C5</f>
        <v>596221.15</v>
      </c>
      <c r="L5" s="67">
        <v>75943</v>
      </c>
      <c r="M5" s="22" t="s">
        <v>78</v>
      </c>
      <c r="N5" s="22" t="s">
        <v>592</v>
      </c>
      <c r="O5" s="23">
        <v>643048.95</v>
      </c>
      <c r="P5" s="24">
        <f t="shared" ref="P5:P11" si="2">M5-A5</f>
        <v>-22</v>
      </c>
      <c r="Q5" s="67">
        <f t="shared" ref="Q5:Q11" si="3">O5-C5</f>
        <v>643048.95</v>
      </c>
      <c r="S5" s="21">
        <v>717759</v>
      </c>
      <c r="U5" s="68" t="s">
        <v>78</v>
      </c>
      <c r="V5" s="68" t="s">
        <v>592</v>
      </c>
      <c r="W5" s="69">
        <v>659380.53</v>
      </c>
      <c r="X5" s="21">
        <f t="shared" ref="X5:X11" si="4">C5-W5</f>
        <v>-659380.53</v>
      </c>
      <c r="Y5" s="21">
        <f t="shared" ref="Y5:Y11" si="5">U5-A5</f>
        <v>-22</v>
      </c>
    </row>
    <row r="6" s="129" customFormat="1" ht="45.75" customHeight="1" spans="1:25">
      <c r="A6" s="134" t="s">
        <v>706</v>
      </c>
      <c r="B6" s="135" t="s">
        <v>707</v>
      </c>
      <c r="C6" s="123"/>
      <c r="D6" s="136"/>
      <c r="E6" s="129">
        <v>7616.62</v>
      </c>
      <c r="G6" s="137" t="s">
        <v>88</v>
      </c>
      <c r="H6" s="137" t="s">
        <v>708</v>
      </c>
      <c r="I6" s="137">
        <v>7616.62</v>
      </c>
      <c r="J6" s="129">
        <f t="shared" si="0"/>
        <v>-2200</v>
      </c>
      <c r="K6" s="129">
        <f t="shared" si="1"/>
        <v>7616.62</v>
      </c>
      <c r="M6" s="137" t="s">
        <v>88</v>
      </c>
      <c r="N6" s="137" t="s">
        <v>708</v>
      </c>
      <c r="O6" s="137">
        <v>7749.58</v>
      </c>
      <c r="P6" s="129">
        <f t="shared" si="2"/>
        <v>-2200</v>
      </c>
      <c r="Q6" s="129">
        <f t="shared" si="3"/>
        <v>7749.58</v>
      </c>
      <c r="U6" s="146" t="s">
        <v>88</v>
      </c>
      <c r="V6" s="146" t="s">
        <v>708</v>
      </c>
      <c r="W6" s="146">
        <v>8475.47</v>
      </c>
      <c r="X6" s="129">
        <f t="shared" si="4"/>
        <v>-8475.47</v>
      </c>
      <c r="Y6" s="129">
        <f t="shared" si="5"/>
        <v>-2200</v>
      </c>
    </row>
    <row r="7" s="130" customFormat="1" ht="45.75" customHeight="1" spans="1:25">
      <c r="A7" s="138" t="s">
        <v>709</v>
      </c>
      <c r="B7" s="138" t="s">
        <v>710</v>
      </c>
      <c r="C7" s="138"/>
      <c r="D7" s="139"/>
      <c r="E7" s="130">
        <v>3922.87</v>
      </c>
      <c r="G7" s="140" t="s">
        <v>91</v>
      </c>
      <c r="H7" s="140" t="s">
        <v>711</v>
      </c>
      <c r="I7" s="140">
        <v>3922.87</v>
      </c>
      <c r="J7" s="130">
        <f t="shared" si="0"/>
        <v>-220000</v>
      </c>
      <c r="K7" s="130">
        <f t="shared" si="1"/>
        <v>3922.87</v>
      </c>
      <c r="L7" s="130">
        <v>750</v>
      </c>
      <c r="M7" s="140" t="s">
        <v>91</v>
      </c>
      <c r="N7" s="140" t="s">
        <v>711</v>
      </c>
      <c r="O7" s="140">
        <v>4041.81</v>
      </c>
      <c r="P7" s="130">
        <f t="shared" si="2"/>
        <v>-220000</v>
      </c>
      <c r="Q7" s="130">
        <f t="shared" si="3"/>
        <v>4041.81</v>
      </c>
      <c r="U7" s="147" t="s">
        <v>91</v>
      </c>
      <c r="V7" s="147" t="s">
        <v>711</v>
      </c>
      <c r="W7" s="147">
        <v>4680.94</v>
      </c>
      <c r="X7" s="130">
        <f t="shared" si="4"/>
        <v>-4680.94</v>
      </c>
      <c r="Y7" s="130">
        <f t="shared" si="5"/>
        <v>-220000</v>
      </c>
    </row>
    <row r="8" ht="45.75" customHeight="1" spans="1:25">
      <c r="A8" s="123" t="s">
        <v>597</v>
      </c>
      <c r="B8" s="141"/>
      <c r="C8" s="133"/>
      <c r="D8" s="49"/>
      <c r="E8" s="142">
        <v>135.6</v>
      </c>
      <c r="G8" s="22" t="s">
        <v>128</v>
      </c>
      <c r="H8" s="22" t="s">
        <v>712</v>
      </c>
      <c r="I8" s="23">
        <v>135.6</v>
      </c>
      <c r="J8" s="24" t="e">
        <f t="shared" si="0"/>
        <v>#VALUE!</v>
      </c>
      <c r="K8" s="67">
        <f t="shared" si="1"/>
        <v>135.6</v>
      </c>
      <c r="L8" s="67"/>
      <c r="M8" s="22" t="s">
        <v>128</v>
      </c>
      <c r="N8" s="22" t="s">
        <v>712</v>
      </c>
      <c r="O8" s="23">
        <v>135.6</v>
      </c>
      <c r="P8" s="24" t="e">
        <f t="shared" si="2"/>
        <v>#VALUE!</v>
      </c>
      <c r="Q8" s="67">
        <f t="shared" si="3"/>
        <v>135.6</v>
      </c>
      <c r="U8" s="68" t="s">
        <v>128</v>
      </c>
      <c r="V8" s="68" t="s">
        <v>712</v>
      </c>
      <c r="W8" s="69">
        <v>135.6</v>
      </c>
      <c r="X8" s="21">
        <f t="shared" si="4"/>
        <v>-135.6</v>
      </c>
      <c r="Y8" s="21" t="e">
        <f t="shared" si="5"/>
        <v>#VALUE!</v>
      </c>
    </row>
    <row r="9" ht="45.75" customHeight="1" spans="1:25">
      <c r="A9" s="134" t="s">
        <v>713</v>
      </c>
      <c r="B9" s="134" t="s">
        <v>714</v>
      </c>
      <c r="C9" s="133"/>
      <c r="D9" s="36"/>
      <c r="E9" s="67">
        <v>7616.62</v>
      </c>
      <c r="G9" s="22" t="s">
        <v>88</v>
      </c>
      <c r="H9" s="22" t="s">
        <v>708</v>
      </c>
      <c r="I9" s="23">
        <v>7616.62</v>
      </c>
      <c r="J9" s="24">
        <f t="shared" si="0"/>
        <v>-2201</v>
      </c>
      <c r="K9" s="67">
        <f t="shared" si="1"/>
        <v>7616.62</v>
      </c>
      <c r="L9" s="67"/>
      <c r="M9" s="22" t="s">
        <v>88</v>
      </c>
      <c r="N9" s="22" t="s">
        <v>708</v>
      </c>
      <c r="O9" s="23">
        <v>7749.58</v>
      </c>
      <c r="P9" s="24">
        <f t="shared" si="2"/>
        <v>-2201</v>
      </c>
      <c r="Q9" s="67">
        <f t="shared" si="3"/>
        <v>7749.58</v>
      </c>
      <c r="U9" s="68" t="s">
        <v>88</v>
      </c>
      <c r="V9" s="68" t="s">
        <v>708</v>
      </c>
      <c r="W9" s="69">
        <v>8475.47</v>
      </c>
      <c r="X9" s="21">
        <f t="shared" si="4"/>
        <v>-8475.47</v>
      </c>
      <c r="Y9" s="21">
        <f t="shared" si="5"/>
        <v>-2201</v>
      </c>
    </row>
    <row r="10" ht="45.75" customHeight="1" spans="1:25">
      <c r="A10" s="138" t="s">
        <v>715</v>
      </c>
      <c r="B10" s="138" t="s">
        <v>716</v>
      </c>
      <c r="C10" s="133"/>
      <c r="D10" s="36"/>
      <c r="E10" s="67">
        <v>3922.87</v>
      </c>
      <c r="G10" s="22" t="s">
        <v>91</v>
      </c>
      <c r="H10" s="22" t="s">
        <v>711</v>
      </c>
      <c r="I10" s="23">
        <v>3922.87</v>
      </c>
      <c r="J10" s="24">
        <f t="shared" si="0"/>
        <v>-220100</v>
      </c>
      <c r="K10" s="67">
        <f t="shared" si="1"/>
        <v>3922.87</v>
      </c>
      <c r="L10" s="67">
        <v>750</v>
      </c>
      <c r="M10" s="22" t="s">
        <v>91</v>
      </c>
      <c r="N10" s="22" t="s">
        <v>711</v>
      </c>
      <c r="O10" s="23">
        <v>4041.81</v>
      </c>
      <c r="P10" s="24">
        <f t="shared" si="2"/>
        <v>-220100</v>
      </c>
      <c r="Q10" s="67">
        <f t="shared" si="3"/>
        <v>4041.81</v>
      </c>
      <c r="U10" s="68" t="s">
        <v>91</v>
      </c>
      <c r="V10" s="68" t="s">
        <v>711</v>
      </c>
      <c r="W10" s="69">
        <v>4680.94</v>
      </c>
      <c r="X10" s="21">
        <f t="shared" si="4"/>
        <v>-4680.94</v>
      </c>
      <c r="Y10" s="21">
        <f t="shared" si="5"/>
        <v>-220100</v>
      </c>
    </row>
    <row r="11" ht="45.75" customHeight="1" spans="1:25">
      <c r="A11" s="123" t="s">
        <v>597</v>
      </c>
      <c r="B11" s="141"/>
      <c r="C11" s="133"/>
      <c r="D11" s="49"/>
      <c r="E11" s="142">
        <v>135.6</v>
      </c>
      <c r="G11" s="22" t="s">
        <v>128</v>
      </c>
      <c r="H11" s="22" t="s">
        <v>712</v>
      </c>
      <c r="I11" s="23">
        <v>135.6</v>
      </c>
      <c r="J11" s="24" t="e">
        <f t="shared" si="0"/>
        <v>#VALUE!</v>
      </c>
      <c r="K11" s="67">
        <f t="shared" si="1"/>
        <v>135.6</v>
      </c>
      <c r="L11" s="67"/>
      <c r="M11" s="22" t="s">
        <v>128</v>
      </c>
      <c r="N11" s="22" t="s">
        <v>712</v>
      </c>
      <c r="O11" s="23">
        <v>135.6</v>
      </c>
      <c r="P11" s="24" t="e">
        <f t="shared" si="2"/>
        <v>#VALUE!</v>
      </c>
      <c r="Q11" s="67">
        <f t="shared" si="3"/>
        <v>135.6</v>
      </c>
      <c r="U11" s="68" t="s">
        <v>128</v>
      </c>
      <c r="V11" s="68" t="s">
        <v>712</v>
      </c>
      <c r="W11" s="69">
        <v>135.6</v>
      </c>
      <c r="X11" s="21">
        <f t="shared" si="4"/>
        <v>-135.6</v>
      </c>
      <c r="Y11" s="21" t="e">
        <f t="shared" si="5"/>
        <v>#VALUE!</v>
      </c>
    </row>
    <row r="12" ht="45.75" customHeight="1" spans="1:24">
      <c r="A12" s="143" t="s">
        <v>599</v>
      </c>
      <c r="B12" s="144"/>
      <c r="C12" s="145"/>
      <c r="G12" s="124" t="str">
        <f>""</f>
        <v/>
      </c>
      <c r="H12" s="124" t="str">
        <f>""</f>
        <v/>
      </c>
      <c r="I12" s="124" t="str">
        <f>""</f>
        <v/>
      </c>
      <c r="M12" s="124" t="str">
        <f>""</f>
        <v/>
      </c>
      <c r="N12" s="127" t="str">
        <f>""</f>
        <v/>
      </c>
      <c r="O12" s="124" t="str">
        <f>""</f>
        <v/>
      </c>
      <c r="W12" s="148" t="e">
        <f>W13+#REF!+#REF!+#REF!+#REF!+#REF!+#REF!+#REF!+#REF!+#REF!+#REF!+#REF!+#REF!+#REF!+#REF!+#REF!+#REF!+#REF!+#REF!+#REF!+#REF!</f>
        <v>#REF!</v>
      </c>
      <c r="X12" s="148" t="e">
        <f>X13+#REF!+#REF!+#REF!+#REF!+#REF!+#REF!+#REF!+#REF!+#REF!+#REF!+#REF!+#REF!+#REF!+#REF!+#REF!+#REF!+#REF!+#REF!+#REF!+#REF!</f>
        <v>#REF!</v>
      </c>
    </row>
    <row r="13" ht="19.5" customHeight="1" spans="17:25">
      <c r="Q13" s="67"/>
      <c r="U13" s="68" t="s">
        <v>110</v>
      </c>
      <c r="V13" s="68" t="s">
        <v>111</v>
      </c>
      <c r="W13" s="69">
        <v>19998</v>
      </c>
      <c r="X13" s="21">
        <f>C13-W13</f>
        <v>-19998</v>
      </c>
      <c r="Y13" s="21">
        <f>U13-A13</f>
        <v>232</v>
      </c>
    </row>
    <row r="14" ht="19.5" customHeight="1" spans="17:25">
      <c r="Q14" s="67"/>
      <c r="U14" s="68" t="s">
        <v>112</v>
      </c>
      <c r="V14" s="68" t="s">
        <v>113</v>
      </c>
      <c r="W14" s="69">
        <v>19998</v>
      </c>
      <c r="X14" s="21">
        <f>C14-W14</f>
        <v>-19998</v>
      </c>
      <c r="Y14" s="21">
        <f>U14-A14</f>
        <v>23203</v>
      </c>
    </row>
    <row r="15" ht="19.5" customHeight="1" spans="2:25">
      <c r="B15" s="113" t="s">
        <v>600</v>
      </c>
      <c r="Q15" s="67"/>
      <c r="U15" s="68" t="s">
        <v>114</v>
      </c>
      <c r="V15" s="68" t="s">
        <v>115</v>
      </c>
      <c r="W15" s="69">
        <v>19998</v>
      </c>
      <c r="X15" s="21">
        <f>C15-W15</f>
        <v>-19998</v>
      </c>
      <c r="Y15" s="21">
        <f>U15-A15</f>
        <v>2320301</v>
      </c>
    </row>
    <row r="16" ht="19.5" customHeight="1" spans="17:17">
      <c r="Q16" s="67"/>
    </row>
    <row r="17" ht="19.5" customHeight="1" spans="17:17">
      <c r="Q17" s="67"/>
    </row>
    <row r="18" ht="19.5" customHeight="1" spans="17:17">
      <c r="Q18" s="67"/>
    </row>
    <row r="19" ht="19.5" customHeight="1" spans="17:17">
      <c r="Q19" s="67"/>
    </row>
    <row r="20" ht="19.5" customHeight="1" spans="17:17">
      <c r="Q20" s="67"/>
    </row>
    <row r="21" ht="19.5" customHeight="1" spans="17:17">
      <c r="Q21" s="67"/>
    </row>
    <row r="22" ht="19.5" customHeight="1" spans="17:17">
      <c r="Q22" s="67"/>
    </row>
    <row r="23" ht="19.5" customHeight="1" spans="17:17">
      <c r="Q23" s="67"/>
    </row>
    <row r="24" ht="19.5" customHeight="1" spans="17:17">
      <c r="Q24" s="67"/>
    </row>
    <row r="25" ht="19.5" customHeight="1" spans="17:17">
      <c r="Q25" s="67"/>
    </row>
    <row r="26" ht="19.5" customHeight="1" spans="17:17">
      <c r="Q26" s="67"/>
    </row>
    <row r="27" ht="19.5" customHeight="1" spans="17:17">
      <c r="Q27" s="67"/>
    </row>
    <row r="28" ht="19.5" customHeight="1" spans="17:17">
      <c r="Q28" s="67"/>
    </row>
  </sheetData>
  <mergeCells count="2">
    <mergeCell ref="A2:C2"/>
    <mergeCell ref="A12:B12"/>
  </mergeCells>
  <printOptions horizontalCentered="1"/>
  <pageMargins left="0.748031496062992" right="0.748031496062992" top="0.984251968503937" bottom="0.984251968503937" header="0.511811023622047" footer="0.511811023622047"/>
  <pageSetup paperSize="9" scale="95" orientation="portrait"/>
  <headerFooter alignWithMargins="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28"/>
  <sheetViews>
    <sheetView workbookViewId="0">
      <selection activeCell="A16" sqref="A16"/>
    </sheetView>
  </sheetViews>
  <sheetFormatPr defaultColWidth="7" defaultRowHeight="15"/>
  <cols>
    <col min="1" max="2" width="37" style="19" customWidth="1"/>
    <col min="3" max="3" width="10.375" style="16" hidden="1" customWidth="1"/>
    <col min="4" max="4" width="9.625" style="21" hidden="1" customWidth="1"/>
    <col min="5" max="5" width="8.125" style="21" hidden="1" customWidth="1"/>
    <col min="6" max="6" width="9.625" style="22" hidden="1" customWidth="1"/>
    <col min="7" max="7" width="17.5" style="22" hidden="1" customWidth="1"/>
    <col min="8" max="8" width="12.5" style="23" hidden="1" customWidth="1"/>
    <col min="9" max="9" width="7" style="24" hidden="1" customWidth="1"/>
    <col min="10" max="11" width="7" style="21" hidden="1" customWidth="1"/>
    <col min="12" max="12" width="13.875" style="21" hidden="1" customWidth="1"/>
    <col min="13" max="13" width="7.875" style="21" hidden="1" customWidth="1"/>
    <col min="14" max="14" width="9.5" style="21" hidden="1" customWidth="1"/>
    <col min="15" max="15" width="6.875" style="21" hidden="1" customWidth="1"/>
    <col min="16" max="16" width="9" style="21" hidden="1" customWidth="1"/>
    <col min="17" max="17" width="5.875" style="21" hidden="1" customWidth="1"/>
    <col min="18" max="18" width="5.25" style="21" hidden="1" customWidth="1"/>
    <col min="19" max="19" width="6.5" style="21" hidden="1" customWidth="1"/>
    <col min="20" max="21" width="7" style="21" hidden="1" customWidth="1"/>
    <col min="22" max="22" width="10.625" style="21" hidden="1" customWidth="1"/>
    <col min="23" max="23" width="10.5" style="21" hidden="1" customWidth="1"/>
    <col min="24" max="24" width="7" style="21" hidden="1" customWidth="1"/>
    <col min="25" max="16384" width="7" style="21"/>
  </cols>
  <sheetData>
    <row r="1" ht="21.75" customHeight="1" spans="1:2">
      <c r="A1" s="8" t="s">
        <v>717</v>
      </c>
      <c r="B1" s="8"/>
    </row>
    <row r="2" ht="51.75" customHeight="1" spans="1:8">
      <c r="A2" s="115" t="s">
        <v>718</v>
      </c>
      <c r="B2" s="116"/>
      <c r="F2" s="21"/>
      <c r="G2" s="21"/>
      <c r="H2" s="21"/>
    </row>
    <row r="3" spans="2:12">
      <c r="B3" s="103" t="s">
        <v>583</v>
      </c>
      <c r="D3" s="21">
        <v>12.11</v>
      </c>
      <c r="F3" s="21">
        <v>12.22</v>
      </c>
      <c r="G3" s="21"/>
      <c r="H3" s="21"/>
      <c r="L3" s="21">
        <v>1.2</v>
      </c>
    </row>
    <row r="4" s="114" customFormat="1" ht="39.75" customHeight="1" spans="1:14">
      <c r="A4" s="117" t="s">
        <v>584</v>
      </c>
      <c r="B4" s="117" t="s">
        <v>604</v>
      </c>
      <c r="C4" s="118"/>
      <c r="F4" s="119" t="s">
        <v>588</v>
      </c>
      <c r="G4" s="119" t="s">
        <v>589</v>
      </c>
      <c r="H4" s="119" t="s">
        <v>590</v>
      </c>
      <c r="I4" s="125"/>
      <c r="L4" s="119" t="s">
        <v>588</v>
      </c>
      <c r="M4" s="126" t="s">
        <v>589</v>
      </c>
      <c r="N4" s="119" t="s">
        <v>590</v>
      </c>
    </row>
    <row r="5" ht="39.75" customHeight="1" spans="1:24">
      <c r="A5" s="120" t="s">
        <v>591</v>
      </c>
      <c r="B5" s="121"/>
      <c r="C5" s="36">
        <v>105429</v>
      </c>
      <c r="D5" s="122">
        <v>595734.14</v>
      </c>
      <c r="E5" s="21">
        <f>104401+13602</f>
        <v>118003</v>
      </c>
      <c r="F5" s="22" t="s">
        <v>78</v>
      </c>
      <c r="G5" s="22" t="s">
        <v>592</v>
      </c>
      <c r="H5" s="23">
        <v>596221.15</v>
      </c>
      <c r="I5" s="24" t="e">
        <f>F5-A5</f>
        <v>#VALUE!</v>
      </c>
      <c r="J5" s="67" t="e">
        <f>H5-#REF!</f>
        <v>#REF!</v>
      </c>
      <c r="K5" s="67">
        <v>75943</v>
      </c>
      <c r="L5" s="22" t="s">
        <v>78</v>
      </c>
      <c r="M5" s="22" t="s">
        <v>592</v>
      </c>
      <c r="N5" s="23">
        <v>643048.95</v>
      </c>
      <c r="O5" s="24" t="e">
        <f>L5-A5</f>
        <v>#VALUE!</v>
      </c>
      <c r="P5" s="67" t="e">
        <f>N5-#REF!</f>
        <v>#REF!</v>
      </c>
      <c r="R5" s="21">
        <v>717759</v>
      </c>
      <c r="T5" s="68" t="s">
        <v>78</v>
      </c>
      <c r="U5" s="68" t="s">
        <v>592</v>
      </c>
      <c r="V5" s="69">
        <v>659380.53</v>
      </c>
      <c r="W5" s="21" t="e">
        <f>#REF!-V5</f>
        <v>#REF!</v>
      </c>
      <c r="X5" s="21" t="e">
        <f>T5-A5</f>
        <v>#VALUE!</v>
      </c>
    </row>
    <row r="6" ht="39.75" customHeight="1" spans="1:22">
      <c r="A6" s="120" t="s">
        <v>593</v>
      </c>
      <c r="B6" s="121"/>
      <c r="C6" s="36"/>
      <c r="D6" s="122"/>
      <c r="J6" s="67"/>
      <c r="K6" s="67"/>
      <c r="L6" s="22"/>
      <c r="M6" s="22"/>
      <c r="N6" s="23"/>
      <c r="O6" s="24"/>
      <c r="P6" s="67"/>
      <c r="T6" s="68"/>
      <c r="U6" s="68"/>
      <c r="V6" s="69"/>
    </row>
    <row r="7" ht="39.75" customHeight="1" spans="1:22">
      <c r="A7" s="120" t="s">
        <v>594</v>
      </c>
      <c r="B7" s="121"/>
      <c r="C7" s="36"/>
      <c r="D7" s="122"/>
      <c r="J7" s="67"/>
      <c r="K7" s="67"/>
      <c r="L7" s="22"/>
      <c r="M7" s="22"/>
      <c r="N7" s="23"/>
      <c r="O7" s="24"/>
      <c r="P7" s="67"/>
      <c r="T7" s="68"/>
      <c r="U7" s="68"/>
      <c r="V7" s="69"/>
    </row>
    <row r="8" ht="39.75" customHeight="1" spans="1:22">
      <c r="A8" s="120" t="s">
        <v>595</v>
      </c>
      <c r="B8" s="121"/>
      <c r="C8" s="36"/>
      <c r="D8" s="122"/>
      <c r="J8" s="67"/>
      <c r="K8" s="67"/>
      <c r="L8" s="22"/>
      <c r="M8" s="22"/>
      <c r="N8" s="23"/>
      <c r="O8" s="24"/>
      <c r="P8" s="67"/>
      <c r="T8" s="68"/>
      <c r="U8" s="68"/>
      <c r="V8" s="69"/>
    </row>
    <row r="9" ht="39.75" customHeight="1" spans="1:22">
      <c r="A9" s="120" t="s">
        <v>596</v>
      </c>
      <c r="B9" s="121"/>
      <c r="C9" s="36"/>
      <c r="D9" s="122"/>
      <c r="J9" s="67"/>
      <c r="K9" s="67"/>
      <c r="L9" s="22"/>
      <c r="M9" s="22"/>
      <c r="N9" s="23"/>
      <c r="O9" s="24"/>
      <c r="P9" s="67"/>
      <c r="T9" s="68"/>
      <c r="U9" s="68"/>
      <c r="V9" s="69"/>
    </row>
    <row r="10" ht="39.75" customHeight="1" spans="1:22">
      <c r="A10" s="120" t="s">
        <v>597</v>
      </c>
      <c r="B10" s="121"/>
      <c r="C10" s="36"/>
      <c r="D10" s="122"/>
      <c r="J10" s="67"/>
      <c r="K10" s="67"/>
      <c r="L10" s="22"/>
      <c r="M10" s="22"/>
      <c r="N10" s="23"/>
      <c r="O10" s="24"/>
      <c r="P10" s="67"/>
      <c r="T10" s="68"/>
      <c r="U10" s="68"/>
      <c r="V10" s="69"/>
    </row>
    <row r="11" ht="39.75" customHeight="1" spans="1:22">
      <c r="A11" s="120" t="s">
        <v>598</v>
      </c>
      <c r="B11" s="123"/>
      <c r="C11" s="36"/>
      <c r="D11" s="67"/>
      <c r="J11" s="67"/>
      <c r="K11" s="67"/>
      <c r="L11" s="22"/>
      <c r="M11" s="22"/>
      <c r="N11" s="23"/>
      <c r="O11" s="24"/>
      <c r="P11" s="67"/>
      <c r="T11" s="68"/>
      <c r="U11" s="68"/>
      <c r="V11" s="69"/>
    </row>
    <row r="12" ht="39.75" customHeight="1" spans="1:23">
      <c r="A12" s="29" t="s">
        <v>599</v>
      </c>
      <c r="B12" s="121"/>
      <c r="F12" s="124" t="str">
        <f>""</f>
        <v/>
      </c>
      <c r="G12" s="124" t="str">
        <f>""</f>
        <v/>
      </c>
      <c r="H12" s="124" t="str">
        <f>""</f>
        <v/>
      </c>
      <c r="L12" s="124" t="str">
        <f>""</f>
        <v/>
      </c>
      <c r="M12" s="127" t="str">
        <f>""</f>
        <v/>
      </c>
      <c r="N12" s="124" t="str">
        <f>""</f>
        <v/>
      </c>
      <c r="V12" s="128" t="e">
        <f>V13+#REF!+#REF!+#REF!+#REF!+#REF!+#REF!+#REF!+#REF!+#REF!+#REF!+#REF!+#REF!+#REF!+#REF!+#REF!+#REF!+#REF!+#REF!+#REF!+#REF!</f>
        <v>#REF!</v>
      </c>
      <c r="W12" s="128" t="e">
        <f>W13+#REF!+#REF!+#REF!+#REF!+#REF!+#REF!+#REF!+#REF!+#REF!+#REF!+#REF!+#REF!+#REF!+#REF!+#REF!+#REF!+#REF!+#REF!+#REF!+#REF!</f>
        <v>#REF!</v>
      </c>
    </row>
    <row r="13" ht="19.5" customHeight="1" spans="16:24">
      <c r="P13" s="67"/>
      <c r="T13" s="68" t="s">
        <v>110</v>
      </c>
      <c r="U13" s="68" t="s">
        <v>111</v>
      </c>
      <c r="V13" s="69">
        <v>19998</v>
      </c>
      <c r="W13" s="21" t="e">
        <f>#REF!-V13</f>
        <v>#REF!</v>
      </c>
      <c r="X13" s="21">
        <f>T13-A13</f>
        <v>232</v>
      </c>
    </row>
    <row r="14" ht="19.5" customHeight="1" spans="16:24">
      <c r="P14" s="67"/>
      <c r="T14" s="68" t="s">
        <v>112</v>
      </c>
      <c r="U14" s="68" t="s">
        <v>113</v>
      </c>
      <c r="V14" s="69">
        <v>19998</v>
      </c>
      <c r="W14" s="21" t="e">
        <f>#REF!-V14</f>
        <v>#REF!</v>
      </c>
      <c r="X14" s="21">
        <f>T14-A14</f>
        <v>23203</v>
      </c>
    </row>
    <row r="15" ht="19.5" customHeight="1" spans="16:24">
      <c r="P15" s="67"/>
      <c r="T15" s="68" t="s">
        <v>114</v>
      </c>
      <c r="U15" s="68" t="s">
        <v>115</v>
      </c>
      <c r="V15" s="69">
        <v>19998</v>
      </c>
      <c r="W15" s="21" t="e">
        <f>#REF!-V15</f>
        <v>#REF!</v>
      </c>
      <c r="X15" s="21">
        <f>T15-A15</f>
        <v>2320301</v>
      </c>
    </row>
    <row r="16" ht="19.5" customHeight="1" spans="1:16">
      <c r="A16" s="113" t="s">
        <v>600</v>
      </c>
      <c r="P16" s="67"/>
    </row>
    <row r="17" s="21" customFormat="1" ht="19.5" customHeight="1" spans="16:16">
      <c r="P17" s="67"/>
    </row>
    <row r="18" s="21" customFormat="1" ht="19.5" customHeight="1" spans="16:16">
      <c r="P18" s="67"/>
    </row>
    <row r="19" s="21" customFormat="1" ht="19.5" customHeight="1" spans="16:16">
      <c r="P19" s="67"/>
    </row>
    <row r="20" s="21" customFormat="1" ht="19.5" customHeight="1" spans="16:16">
      <c r="P20" s="67"/>
    </row>
    <row r="21" s="21" customFormat="1" ht="19.5" customHeight="1" spans="16:16">
      <c r="P21" s="67"/>
    </row>
    <row r="22" s="21" customFormat="1" ht="19.5" customHeight="1" spans="16:16">
      <c r="P22" s="67"/>
    </row>
    <row r="23" s="21" customFormat="1" ht="19.5" customHeight="1" spans="16:16">
      <c r="P23" s="67"/>
    </row>
    <row r="24" s="21" customFormat="1" ht="19.5" customHeight="1" spans="16:16">
      <c r="P24" s="67"/>
    </row>
    <row r="25" s="21" customFormat="1" ht="19.5" customHeight="1" spans="16:16">
      <c r="P25" s="67"/>
    </row>
    <row r="26" s="21" customFormat="1" ht="19.5" customHeight="1" spans="16:16">
      <c r="P26" s="67"/>
    </row>
    <row r="27" s="21" customFormat="1" ht="19.5" customHeight="1" spans="16:16">
      <c r="P27" s="67"/>
    </row>
    <row r="28" s="21" customFormat="1" ht="19.5" customHeight="1" spans="16:16">
      <c r="P28" s="67"/>
    </row>
  </sheetData>
  <mergeCells count="1">
    <mergeCell ref="A2:B2"/>
  </mergeCells>
  <printOptions horizontalCentered="1"/>
  <pageMargins left="0.708661417322835" right="0.708661417322835" top="0.748031496062992" bottom="0.748031496062992" header="0.31496062992126" footer="0.31496062992126"/>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3"/>
  <sheetViews>
    <sheetView workbookViewId="0">
      <selection activeCell="A13" sqref="A13"/>
    </sheetView>
  </sheetViews>
  <sheetFormatPr defaultColWidth="7.875" defaultRowHeight="15.75" outlineLevelCol="4"/>
  <cols>
    <col min="1" max="2" width="37.625" style="97" customWidth="1"/>
    <col min="3" max="3" width="8" style="97" customWidth="1"/>
    <col min="4" max="4" width="7.875" style="97" customWidth="1"/>
    <col min="5" max="5" width="8.5" style="97" hidden="1" customWidth="1"/>
    <col min="6" max="6" width="7.875" style="97" hidden="1" customWidth="1"/>
    <col min="7" max="254" width="7.875" style="97"/>
    <col min="255" max="255" width="35.75" style="97" customWidth="1"/>
    <col min="256" max="256" width="7.875" style="97" hidden="1" customWidth="1"/>
    <col min="257" max="258" width="12" style="97" customWidth="1"/>
    <col min="259" max="259" width="8" style="97" customWidth="1"/>
    <col min="260" max="260" width="7.875" style="97" customWidth="1"/>
    <col min="261" max="262" width="7.875" style="97" hidden="1" customWidth="1"/>
    <col min="263" max="510" width="7.875" style="97"/>
    <col min="511" max="511" width="35.75" style="97" customWidth="1"/>
    <col min="512" max="512" width="7.875" style="97" hidden="1" customWidth="1"/>
    <col min="513" max="514" width="12" style="97" customWidth="1"/>
    <col min="515" max="515" width="8" style="97" customWidth="1"/>
    <col min="516" max="516" width="7.875" style="97" customWidth="1"/>
    <col min="517" max="518" width="7.875" style="97" hidden="1" customWidth="1"/>
    <col min="519" max="766" width="7.875" style="97"/>
    <col min="767" max="767" width="35.75" style="97" customWidth="1"/>
    <col min="768" max="768" width="7.875" style="97" hidden="1" customWidth="1"/>
    <col min="769" max="770" width="12" style="97" customWidth="1"/>
    <col min="771" max="771" width="8" style="97" customWidth="1"/>
    <col min="772" max="772" width="7.875" style="97" customWidth="1"/>
    <col min="773" max="774" width="7.875" style="97" hidden="1" customWidth="1"/>
    <col min="775" max="1022" width="7.875" style="97"/>
    <col min="1023" max="1023" width="35.75" style="97" customWidth="1"/>
    <col min="1024" max="1024" width="7.875" style="97" hidden="1" customWidth="1"/>
    <col min="1025" max="1026" width="12" style="97" customWidth="1"/>
    <col min="1027" max="1027" width="8" style="97" customWidth="1"/>
    <col min="1028" max="1028" width="7.875" style="97" customWidth="1"/>
    <col min="1029" max="1030" width="7.875" style="97" hidden="1" customWidth="1"/>
    <col min="1031" max="1278" width="7.875" style="97"/>
    <col min="1279" max="1279" width="35.75" style="97" customWidth="1"/>
    <col min="1280" max="1280" width="7.875" style="97" hidden="1" customWidth="1"/>
    <col min="1281" max="1282" width="12" style="97" customWidth="1"/>
    <col min="1283" max="1283" width="8" style="97" customWidth="1"/>
    <col min="1284" max="1284" width="7.875" style="97" customWidth="1"/>
    <col min="1285" max="1286" width="7.875" style="97" hidden="1" customWidth="1"/>
    <col min="1287" max="1534" width="7.875" style="97"/>
    <col min="1535" max="1535" width="35.75" style="97" customWidth="1"/>
    <col min="1536" max="1536" width="7.875" style="97" hidden="1" customWidth="1"/>
    <col min="1537" max="1538" width="12" style="97" customWidth="1"/>
    <col min="1539" max="1539" width="8" style="97" customWidth="1"/>
    <col min="1540" max="1540" width="7.875" style="97" customWidth="1"/>
    <col min="1541" max="1542" width="7.875" style="97" hidden="1" customWidth="1"/>
    <col min="1543" max="1790" width="7.875" style="97"/>
    <col min="1791" max="1791" width="35.75" style="97" customWidth="1"/>
    <col min="1792" max="1792" width="7.875" style="97" hidden="1" customWidth="1"/>
    <col min="1793" max="1794" width="12" style="97" customWidth="1"/>
    <col min="1795" max="1795" width="8" style="97" customWidth="1"/>
    <col min="1796" max="1796" width="7.875" style="97" customWidth="1"/>
    <col min="1797" max="1798" width="7.875" style="97" hidden="1" customWidth="1"/>
    <col min="1799" max="2046" width="7.875" style="97"/>
    <col min="2047" max="2047" width="35.75" style="97" customWidth="1"/>
    <col min="2048" max="2048" width="7.875" style="97" hidden="1" customWidth="1"/>
    <col min="2049" max="2050" width="12" style="97" customWidth="1"/>
    <col min="2051" max="2051" width="8" style="97" customWidth="1"/>
    <col min="2052" max="2052" width="7.875" style="97" customWidth="1"/>
    <col min="2053" max="2054" width="7.875" style="97" hidden="1" customWidth="1"/>
    <col min="2055" max="2302" width="7.875" style="97"/>
    <col min="2303" max="2303" width="35.75" style="97" customWidth="1"/>
    <col min="2304" max="2304" width="7.875" style="97" hidden="1" customWidth="1"/>
    <col min="2305" max="2306" width="12" style="97" customWidth="1"/>
    <col min="2307" max="2307" width="8" style="97" customWidth="1"/>
    <col min="2308" max="2308" width="7.875" style="97" customWidth="1"/>
    <col min="2309" max="2310" width="7.875" style="97" hidden="1" customWidth="1"/>
    <col min="2311" max="2558" width="7.875" style="97"/>
    <col min="2559" max="2559" width="35.75" style="97" customWidth="1"/>
    <col min="2560" max="2560" width="7.875" style="97" hidden="1" customWidth="1"/>
    <col min="2561" max="2562" width="12" style="97" customWidth="1"/>
    <col min="2563" max="2563" width="8" style="97" customWidth="1"/>
    <col min="2564" max="2564" width="7.875" style="97" customWidth="1"/>
    <col min="2565" max="2566" width="7.875" style="97" hidden="1" customWidth="1"/>
    <col min="2567" max="2814" width="7.875" style="97"/>
    <col min="2815" max="2815" width="35.75" style="97" customWidth="1"/>
    <col min="2816" max="2816" width="7.875" style="97" hidden="1" customWidth="1"/>
    <col min="2817" max="2818" width="12" style="97" customWidth="1"/>
    <col min="2819" max="2819" width="8" style="97" customWidth="1"/>
    <col min="2820" max="2820" width="7.875" style="97" customWidth="1"/>
    <col min="2821" max="2822" width="7.875" style="97" hidden="1" customWidth="1"/>
    <col min="2823" max="3070" width="7.875" style="97"/>
    <col min="3071" max="3071" width="35.75" style="97" customWidth="1"/>
    <col min="3072" max="3072" width="7.875" style="97" hidden="1" customWidth="1"/>
    <col min="3073" max="3074" width="12" style="97" customWidth="1"/>
    <col min="3075" max="3075" width="8" style="97" customWidth="1"/>
    <col min="3076" max="3076" width="7.875" style="97" customWidth="1"/>
    <col min="3077" max="3078" width="7.875" style="97" hidden="1" customWidth="1"/>
    <col min="3079" max="3326" width="7.875" style="97"/>
    <col min="3327" max="3327" width="35.75" style="97" customWidth="1"/>
    <col min="3328" max="3328" width="7.875" style="97" hidden="1" customWidth="1"/>
    <col min="3329" max="3330" width="12" style="97" customWidth="1"/>
    <col min="3331" max="3331" width="8" style="97" customWidth="1"/>
    <col min="3332" max="3332" width="7.875" style="97" customWidth="1"/>
    <col min="3333" max="3334" width="7.875" style="97" hidden="1" customWidth="1"/>
    <col min="3335" max="3582" width="7.875" style="97"/>
    <col min="3583" max="3583" width="35.75" style="97" customWidth="1"/>
    <col min="3584" max="3584" width="7.875" style="97" hidden="1" customWidth="1"/>
    <col min="3585" max="3586" width="12" style="97" customWidth="1"/>
    <col min="3587" max="3587" width="8" style="97" customWidth="1"/>
    <col min="3588" max="3588" width="7.875" style="97" customWidth="1"/>
    <col min="3589" max="3590" width="7.875" style="97" hidden="1" customWidth="1"/>
    <col min="3591" max="3838" width="7.875" style="97"/>
    <col min="3839" max="3839" width="35.75" style="97" customWidth="1"/>
    <col min="3840" max="3840" width="7.875" style="97" hidden="1" customWidth="1"/>
    <col min="3841" max="3842" width="12" style="97" customWidth="1"/>
    <col min="3843" max="3843" width="8" style="97" customWidth="1"/>
    <col min="3844" max="3844" width="7.875" style="97" customWidth="1"/>
    <col min="3845" max="3846" width="7.875" style="97" hidden="1" customWidth="1"/>
    <col min="3847" max="4094" width="7.875" style="97"/>
    <col min="4095" max="4095" width="35.75" style="97" customWidth="1"/>
    <col min="4096" max="4096" width="7.875" style="97" hidden="1" customWidth="1"/>
    <col min="4097" max="4098" width="12" style="97" customWidth="1"/>
    <col min="4099" max="4099" width="8" style="97" customWidth="1"/>
    <col min="4100" max="4100" width="7.875" style="97" customWidth="1"/>
    <col min="4101" max="4102" width="7.875" style="97" hidden="1" customWidth="1"/>
    <col min="4103" max="4350" width="7.875" style="97"/>
    <col min="4351" max="4351" width="35.75" style="97" customWidth="1"/>
    <col min="4352" max="4352" width="7.875" style="97" hidden="1" customWidth="1"/>
    <col min="4353" max="4354" width="12" style="97" customWidth="1"/>
    <col min="4355" max="4355" width="8" style="97" customWidth="1"/>
    <col min="4356" max="4356" width="7.875" style="97" customWidth="1"/>
    <col min="4357" max="4358" width="7.875" style="97" hidden="1" customWidth="1"/>
    <col min="4359" max="4606" width="7.875" style="97"/>
    <col min="4607" max="4607" width="35.75" style="97" customWidth="1"/>
    <col min="4608" max="4608" width="7.875" style="97" hidden="1" customWidth="1"/>
    <col min="4609" max="4610" width="12" style="97" customWidth="1"/>
    <col min="4611" max="4611" width="8" style="97" customWidth="1"/>
    <col min="4612" max="4612" width="7.875" style="97" customWidth="1"/>
    <col min="4613" max="4614" width="7.875" style="97" hidden="1" customWidth="1"/>
    <col min="4615" max="4862" width="7.875" style="97"/>
    <col min="4863" max="4863" width="35.75" style="97" customWidth="1"/>
    <col min="4864" max="4864" width="7.875" style="97" hidden="1" customWidth="1"/>
    <col min="4865" max="4866" width="12" style="97" customWidth="1"/>
    <col min="4867" max="4867" width="8" style="97" customWidth="1"/>
    <col min="4868" max="4868" width="7.875" style="97" customWidth="1"/>
    <col min="4869" max="4870" width="7.875" style="97" hidden="1" customWidth="1"/>
    <col min="4871" max="5118" width="7.875" style="97"/>
    <col min="5119" max="5119" width="35.75" style="97" customWidth="1"/>
    <col min="5120" max="5120" width="7.875" style="97" hidden="1" customWidth="1"/>
    <col min="5121" max="5122" width="12" style="97" customWidth="1"/>
    <col min="5123" max="5123" width="8" style="97" customWidth="1"/>
    <col min="5124" max="5124" width="7.875" style="97" customWidth="1"/>
    <col min="5125" max="5126" width="7.875" style="97" hidden="1" customWidth="1"/>
    <col min="5127" max="5374" width="7.875" style="97"/>
    <col min="5375" max="5375" width="35.75" style="97" customWidth="1"/>
    <col min="5376" max="5376" width="7.875" style="97" hidden="1" customWidth="1"/>
    <col min="5377" max="5378" width="12" style="97" customWidth="1"/>
    <col min="5379" max="5379" width="8" style="97" customWidth="1"/>
    <col min="5380" max="5380" width="7.875" style="97" customWidth="1"/>
    <col min="5381" max="5382" width="7.875" style="97" hidden="1" customWidth="1"/>
    <col min="5383" max="5630" width="7.875" style="97"/>
    <col min="5631" max="5631" width="35.75" style="97" customWidth="1"/>
    <col min="5632" max="5632" width="7.875" style="97" hidden="1" customWidth="1"/>
    <col min="5633" max="5634" width="12" style="97" customWidth="1"/>
    <col min="5635" max="5635" width="8" style="97" customWidth="1"/>
    <col min="5636" max="5636" width="7.875" style="97" customWidth="1"/>
    <col min="5637" max="5638" width="7.875" style="97" hidden="1" customWidth="1"/>
    <col min="5639" max="5886" width="7.875" style="97"/>
    <col min="5887" max="5887" width="35.75" style="97" customWidth="1"/>
    <col min="5888" max="5888" width="7.875" style="97" hidden="1" customWidth="1"/>
    <col min="5889" max="5890" width="12" style="97" customWidth="1"/>
    <col min="5891" max="5891" width="8" style="97" customWidth="1"/>
    <col min="5892" max="5892" width="7.875" style="97" customWidth="1"/>
    <col min="5893" max="5894" width="7.875" style="97" hidden="1" customWidth="1"/>
    <col min="5895" max="6142" width="7.875" style="97"/>
    <col min="6143" max="6143" width="35.75" style="97" customWidth="1"/>
    <col min="6144" max="6144" width="7.875" style="97" hidden="1" customWidth="1"/>
    <col min="6145" max="6146" width="12" style="97" customWidth="1"/>
    <col min="6147" max="6147" width="8" style="97" customWidth="1"/>
    <col min="6148" max="6148" width="7.875" style="97" customWidth="1"/>
    <col min="6149" max="6150" width="7.875" style="97" hidden="1" customWidth="1"/>
    <col min="6151" max="6398" width="7.875" style="97"/>
    <col min="6399" max="6399" width="35.75" style="97" customWidth="1"/>
    <col min="6400" max="6400" width="7.875" style="97" hidden="1" customWidth="1"/>
    <col min="6401" max="6402" width="12" style="97" customWidth="1"/>
    <col min="6403" max="6403" width="8" style="97" customWidth="1"/>
    <col min="6404" max="6404" width="7.875" style="97" customWidth="1"/>
    <col min="6405" max="6406" width="7.875" style="97" hidden="1" customWidth="1"/>
    <col min="6407" max="6654" width="7.875" style="97"/>
    <col min="6655" max="6655" width="35.75" style="97" customWidth="1"/>
    <col min="6656" max="6656" width="7.875" style="97" hidden="1" customWidth="1"/>
    <col min="6657" max="6658" width="12" style="97" customWidth="1"/>
    <col min="6659" max="6659" width="8" style="97" customWidth="1"/>
    <col min="6660" max="6660" width="7.875" style="97" customWidth="1"/>
    <col min="6661" max="6662" width="7.875" style="97" hidden="1" customWidth="1"/>
    <col min="6663" max="6910" width="7.875" style="97"/>
    <col min="6911" max="6911" width="35.75" style="97" customWidth="1"/>
    <col min="6912" max="6912" width="7.875" style="97" hidden="1" customWidth="1"/>
    <col min="6913" max="6914" width="12" style="97" customWidth="1"/>
    <col min="6915" max="6915" width="8" style="97" customWidth="1"/>
    <col min="6916" max="6916" width="7.875" style="97" customWidth="1"/>
    <col min="6917" max="6918" width="7.875" style="97" hidden="1" customWidth="1"/>
    <col min="6919" max="7166" width="7.875" style="97"/>
    <col min="7167" max="7167" width="35.75" style="97" customWidth="1"/>
    <col min="7168" max="7168" width="7.875" style="97" hidden="1" customWidth="1"/>
    <col min="7169" max="7170" width="12" style="97" customWidth="1"/>
    <col min="7171" max="7171" width="8" style="97" customWidth="1"/>
    <col min="7172" max="7172" width="7.875" style="97" customWidth="1"/>
    <col min="7173" max="7174" width="7.875" style="97" hidden="1" customWidth="1"/>
    <col min="7175" max="7422" width="7.875" style="97"/>
    <col min="7423" max="7423" width="35.75" style="97" customWidth="1"/>
    <col min="7424" max="7424" width="7.875" style="97" hidden="1" customWidth="1"/>
    <col min="7425" max="7426" width="12" style="97" customWidth="1"/>
    <col min="7427" max="7427" width="8" style="97" customWidth="1"/>
    <col min="7428" max="7428" width="7.875" style="97" customWidth="1"/>
    <col min="7429" max="7430" width="7.875" style="97" hidden="1" customWidth="1"/>
    <col min="7431" max="7678" width="7.875" style="97"/>
    <col min="7679" max="7679" width="35.75" style="97" customWidth="1"/>
    <col min="7680" max="7680" width="7.875" style="97" hidden="1" customWidth="1"/>
    <col min="7681" max="7682" width="12" style="97" customWidth="1"/>
    <col min="7683" max="7683" width="8" style="97" customWidth="1"/>
    <col min="7684" max="7684" width="7.875" style="97" customWidth="1"/>
    <col min="7685" max="7686" width="7.875" style="97" hidden="1" customWidth="1"/>
    <col min="7687" max="7934" width="7.875" style="97"/>
    <col min="7935" max="7935" width="35.75" style="97" customWidth="1"/>
    <col min="7936" max="7936" width="7.875" style="97" hidden="1" customWidth="1"/>
    <col min="7937" max="7938" width="12" style="97" customWidth="1"/>
    <col min="7939" max="7939" width="8" style="97" customWidth="1"/>
    <col min="7940" max="7940" width="7.875" style="97" customWidth="1"/>
    <col min="7941" max="7942" width="7.875" style="97" hidden="1" customWidth="1"/>
    <col min="7943" max="8190" width="7.875" style="97"/>
    <col min="8191" max="8191" width="35.75" style="97" customWidth="1"/>
    <col min="8192" max="8192" width="7.875" style="97" hidden="1" customWidth="1"/>
    <col min="8193" max="8194" width="12" style="97" customWidth="1"/>
    <col min="8195" max="8195" width="8" style="97" customWidth="1"/>
    <col min="8196" max="8196" width="7.875" style="97" customWidth="1"/>
    <col min="8197" max="8198" width="7.875" style="97" hidden="1" customWidth="1"/>
    <col min="8199" max="8446" width="7.875" style="97"/>
    <col min="8447" max="8447" width="35.75" style="97" customWidth="1"/>
    <col min="8448" max="8448" width="7.875" style="97" hidden="1" customWidth="1"/>
    <col min="8449" max="8450" width="12" style="97" customWidth="1"/>
    <col min="8451" max="8451" width="8" style="97" customWidth="1"/>
    <col min="8452" max="8452" width="7.875" style="97" customWidth="1"/>
    <col min="8453" max="8454" width="7.875" style="97" hidden="1" customWidth="1"/>
    <col min="8455" max="8702" width="7.875" style="97"/>
    <col min="8703" max="8703" width="35.75" style="97" customWidth="1"/>
    <col min="8704" max="8704" width="7.875" style="97" hidden="1" customWidth="1"/>
    <col min="8705" max="8706" width="12" style="97" customWidth="1"/>
    <col min="8707" max="8707" width="8" style="97" customWidth="1"/>
    <col min="8708" max="8708" width="7.875" style="97" customWidth="1"/>
    <col min="8709" max="8710" width="7.875" style="97" hidden="1" customWidth="1"/>
    <col min="8711" max="8958" width="7.875" style="97"/>
    <col min="8959" max="8959" width="35.75" style="97" customWidth="1"/>
    <col min="8960" max="8960" width="7.875" style="97" hidden="1" customWidth="1"/>
    <col min="8961" max="8962" width="12" style="97" customWidth="1"/>
    <col min="8963" max="8963" width="8" style="97" customWidth="1"/>
    <col min="8964" max="8964" width="7.875" style="97" customWidth="1"/>
    <col min="8965" max="8966" width="7.875" style="97" hidden="1" customWidth="1"/>
    <col min="8967" max="9214" width="7.875" style="97"/>
    <col min="9215" max="9215" width="35.75" style="97" customWidth="1"/>
    <col min="9216" max="9216" width="7.875" style="97" hidden="1" customWidth="1"/>
    <col min="9217" max="9218" width="12" style="97" customWidth="1"/>
    <col min="9219" max="9219" width="8" style="97" customWidth="1"/>
    <col min="9220" max="9220" width="7.875" style="97" customWidth="1"/>
    <col min="9221" max="9222" width="7.875" style="97" hidden="1" customWidth="1"/>
    <col min="9223" max="9470" width="7.875" style="97"/>
    <col min="9471" max="9471" width="35.75" style="97" customWidth="1"/>
    <col min="9472" max="9472" width="7.875" style="97" hidden="1" customWidth="1"/>
    <col min="9473" max="9474" width="12" style="97" customWidth="1"/>
    <col min="9475" max="9475" width="8" style="97" customWidth="1"/>
    <col min="9476" max="9476" width="7.875" style="97" customWidth="1"/>
    <col min="9477" max="9478" width="7.875" style="97" hidden="1" customWidth="1"/>
    <col min="9479" max="9726" width="7.875" style="97"/>
    <col min="9727" max="9727" width="35.75" style="97" customWidth="1"/>
    <col min="9728" max="9728" width="7.875" style="97" hidden="1" customWidth="1"/>
    <col min="9729" max="9730" width="12" style="97" customWidth="1"/>
    <col min="9731" max="9731" width="8" style="97" customWidth="1"/>
    <col min="9732" max="9732" width="7.875" style="97" customWidth="1"/>
    <col min="9733" max="9734" width="7.875" style="97" hidden="1" customWidth="1"/>
    <col min="9735" max="9982" width="7.875" style="97"/>
    <col min="9983" max="9983" width="35.75" style="97" customWidth="1"/>
    <col min="9984" max="9984" width="7.875" style="97" hidden="1" customWidth="1"/>
    <col min="9985" max="9986" width="12" style="97" customWidth="1"/>
    <col min="9987" max="9987" width="8" style="97" customWidth="1"/>
    <col min="9988" max="9988" width="7.875" style="97" customWidth="1"/>
    <col min="9989" max="9990" width="7.875" style="97" hidden="1" customWidth="1"/>
    <col min="9991" max="10238" width="7.875" style="97"/>
    <col min="10239" max="10239" width="35.75" style="97" customWidth="1"/>
    <col min="10240" max="10240" width="7.875" style="97" hidden="1" customWidth="1"/>
    <col min="10241" max="10242" width="12" style="97" customWidth="1"/>
    <col min="10243" max="10243" width="8" style="97" customWidth="1"/>
    <col min="10244" max="10244" width="7.875" style="97" customWidth="1"/>
    <col min="10245" max="10246" width="7.875" style="97" hidden="1" customWidth="1"/>
    <col min="10247" max="10494" width="7.875" style="97"/>
    <col min="10495" max="10495" width="35.75" style="97" customWidth="1"/>
    <col min="10496" max="10496" width="7.875" style="97" hidden="1" customWidth="1"/>
    <col min="10497" max="10498" width="12" style="97" customWidth="1"/>
    <col min="10499" max="10499" width="8" style="97" customWidth="1"/>
    <col min="10500" max="10500" width="7.875" style="97" customWidth="1"/>
    <col min="10501" max="10502" width="7.875" style="97" hidden="1" customWidth="1"/>
    <col min="10503" max="10750" width="7.875" style="97"/>
    <col min="10751" max="10751" width="35.75" style="97" customWidth="1"/>
    <col min="10752" max="10752" width="7.875" style="97" hidden="1" customWidth="1"/>
    <col min="10753" max="10754" width="12" style="97" customWidth="1"/>
    <col min="10755" max="10755" width="8" style="97" customWidth="1"/>
    <col min="10756" max="10756" width="7.875" style="97" customWidth="1"/>
    <col min="10757" max="10758" width="7.875" style="97" hidden="1" customWidth="1"/>
    <col min="10759" max="11006" width="7.875" style="97"/>
    <col min="11007" max="11007" width="35.75" style="97" customWidth="1"/>
    <col min="11008" max="11008" width="7.875" style="97" hidden="1" customWidth="1"/>
    <col min="11009" max="11010" width="12" style="97" customWidth="1"/>
    <col min="11011" max="11011" width="8" style="97" customWidth="1"/>
    <col min="11012" max="11012" width="7.875" style="97" customWidth="1"/>
    <col min="11013" max="11014" width="7.875" style="97" hidden="1" customWidth="1"/>
    <col min="11015" max="11262" width="7.875" style="97"/>
    <col min="11263" max="11263" width="35.75" style="97" customWidth="1"/>
    <col min="11264" max="11264" width="7.875" style="97" hidden="1" customWidth="1"/>
    <col min="11265" max="11266" width="12" style="97" customWidth="1"/>
    <col min="11267" max="11267" width="8" style="97" customWidth="1"/>
    <col min="11268" max="11268" width="7.875" style="97" customWidth="1"/>
    <col min="11269" max="11270" width="7.875" style="97" hidden="1" customWidth="1"/>
    <col min="11271" max="11518" width="7.875" style="97"/>
    <col min="11519" max="11519" width="35.75" style="97" customWidth="1"/>
    <col min="11520" max="11520" width="7.875" style="97" hidden="1" customWidth="1"/>
    <col min="11521" max="11522" width="12" style="97" customWidth="1"/>
    <col min="11523" max="11523" width="8" style="97" customWidth="1"/>
    <col min="11524" max="11524" width="7.875" style="97" customWidth="1"/>
    <col min="11525" max="11526" width="7.875" style="97" hidden="1" customWidth="1"/>
    <col min="11527" max="11774" width="7.875" style="97"/>
    <col min="11775" max="11775" width="35.75" style="97" customWidth="1"/>
    <col min="11776" max="11776" width="7.875" style="97" hidden="1" customWidth="1"/>
    <col min="11777" max="11778" width="12" style="97" customWidth="1"/>
    <col min="11779" max="11779" width="8" style="97" customWidth="1"/>
    <col min="11780" max="11780" width="7.875" style="97" customWidth="1"/>
    <col min="11781" max="11782" width="7.875" style="97" hidden="1" customWidth="1"/>
    <col min="11783" max="12030" width="7.875" style="97"/>
    <col min="12031" max="12031" width="35.75" style="97" customWidth="1"/>
    <col min="12032" max="12032" width="7.875" style="97" hidden="1" customWidth="1"/>
    <col min="12033" max="12034" width="12" style="97" customWidth="1"/>
    <col min="12035" max="12035" width="8" style="97" customWidth="1"/>
    <col min="12036" max="12036" width="7.875" style="97" customWidth="1"/>
    <col min="12037" max="12038" width="7.875" style="97" hidden="1" customWidth="1"/>
    <col min="12039" max="12286" width="7.875" style="97"/>
    <col min="12287" max="12287" width="35.75" style="97" customWidth="1"/>
    <col min="12288" max="12288" width="7.875" style="97" hidden="1" customWidth="1"/>
    <col min="12289" max="12290" width="12" style="97" customWidth="1"/>
    <col min="12291" max="12291" width="8" style="97" customWidth="1"/>
    <col min="12292" max="12292" width="7.875" style="97" customWidth="1"/>
    <col min="12293" max="12294" width="7.875" style="97" hidden="1" customWidth="1"/>
    <col min="12295" max="12542" width="7.875" style="97"/>
    <col min="12543" max="12543" width="35.75" style="97" customWidth="1"/>
    <col min="12544" max="12544" width="7.875" style="97" hidden="1" customWidth="1"/>
    <col min="12545" max="12546" width="12" style="97" customWidth="1"/>
    <col min="12547" max="12547" width="8" style="97" customWidth="1"/>
    <col min="12548" max="12548" width="7.875" style="97" customWidth="1"/>
    <col min="12549" max="12550" width="7.875" style="97" hidden="1" customWidth="1"/>
    <col min="12551" max="12798" width="7.875" style="97"/>
    <col min="12799" max="12799" width="35.75" style="97" customWidth="1"/>
    <col min="12800" max="12800" width="7.875" style="97" hidden="1" customWidth="1"/>
    <col min="12801" max="12802" width="12" style="97" customWidth="1"/>
    <col min="12803" max="12803" width="8" style="97" customWidth="1"/>
    <col min="12804" max="12804" width="7.875" style="97" customWidth="1"/>
    <col min="12805" max="12806" width="7.875" style="97" hidden="1" customWidth="1"/>
    <col min="12807" max="13054" width="7.875" style="97"/>
    <col min="13055" max="13055" width="35.75" style="97" customWidth="1"/>
    <col min="13056" max="13056" width="7.875" style="97" hidden="1" customWidth="1"/>
    <col min="13057" max="13058" width="12" style="97" customWidth="1"/>
    <col min="13059" max="13059" width="8" style="97" customWidth="1"/>
    <col min="13060" max="13060" width="7.875" style="97" customWidth="1"/>
    <col min="13061" max="13062" width="7.875" style="97" hidden="1" customWidth="1"/>
    <col min="13063" max="13310" width="7.875" style="97"/>
    <col min="13311" max="13311" width="35.75" style="97" customWidth="1"/>
    <col min="13312" max="13312" width="7.875" style="97" hidden="1" customWidth="1"/>
    <col min="13313" max="13314" width="12" style="97" customWidth="1"/>
    <col min="13315" max="13315" width="8" style="97" customWidth="1"/>
    <col min="13316" max="13316" width="7.875" style="97" customWidth="1"/>
    <col min="13317" max="13318" width="7.875" style="97" hidden="1" customWidth="1"/>
    <col min="13319" max="13566" width="7.875" style="97"/>
    <col min="13567" max="13567" width="35.75" style="97" customWidth="1"/>
    <col min="13568" max="13568" width="7.875" style="97" hidden="1" customWidth="1"/>
    <col min="13569" max="13570" width="12" style="97" customWidth="1"/>
    <col min="13571" max="13571" width="8" style="97" customWidth="1"/>
    <col min="13572" max="13572" width="7.875" style="97" customWidth="1"/>
    <col min="13573" max="13574" width="7.875" style="97" hidden="1" customWidth="1"/>
    <col min="13575" max="13822" width="7.875" style="97"/>
    <col min="13823" max="13823" width="35.75" style="97" customWidth="1"/>
    <col min="13824" max="13824" width="7.875" style="97" hidden="1" customWidth="1"/>
    <col min="13825" max="13826" width="12" style="97" customWidth="1"/>
    <col min="13827" max="13827" width="8" style="97" customWidth="1"/>
    <col min="13828" max="13828" width="7.875" style="97" customWidth="1"/>
    <col min="13829" max="13830" width="7.875" style="97" hidden="1" customWidth="1"/>
    <col min="13831" max="14078" width="7.875" style="97"/>
    <col min="14079" max="14079" width="35.75" style="97" customWidth="1"/>
    <col min="14080" max="14080" width="7.875" style="97" hidden="1" customWidth="1"/>
    <col min="14081" max="14082" width="12" style="97" customWidth="1"/>
    <col min="14083" max="14083" width="8" style="97" customWidth="1"/>
    <col min="14084" max="14084" width="7.875" style="97" customWidth="1"/>
    <col min="14085" max="14086" width="7.875" style="97" hidden="1" customWidth="1"/>
    <col min="14087" max="14334" width="7.875" style="97"/>
    <col min="14335" max="14335" width="35.75" style="97" customWidth="1"/>
    <col min="14336" max="14336" width="7.875" style="97" hidden="1" customWidth="1"/>
    <col min="14337" max="14338" width="12" style="97" customWidth="1"/>
    <col min="14339" max="14339" width="8" style="97" customWidth="1"/>
    <col min="14340" max="14340" width="7.875" style="97" customWidth="1"/>
    <col min="14341" max="14342" width="7.875" style="97" hidden="1" customWidth="1"/>
    <col min="14343" max="14590" width="7.875" style="97"/>
    <col min="14591" max="14591" width="35.75" style="97" customWidth="1"/>
    <col min="14592" max="14592" width="7.875" style="97" hidden="1" customWidth="1"/>
    <col min="14593" max="14594" width="12" style="97" customWidth="1"/>
    <col min="14595" max="14595" width="8" style="97" customWidth="1"/>
    <col min="14596" max="14596" width="7.875" style="97" customWidth="1"/>
    <col min="14597" max="14598" width="7.875" style="97" hidden="1" customWidth="1"/>
    <col min="14599" max="14846" width="7.875" style="97"/>
    <col min="14847" max="14847" width="35.75" style="97" customWidth="1"/>
    <col min="14848" max="14848" width="7.875" style="97" hidden="1" customWidth="1"/>
    <col min="14849" max="14850" width="12" style="97" customWidth="1"/>
    <col min="14851" max="14851" width="8" style="97" customWidth="1"/>
    <col min="14852" max="14852" width="7.875" style="97" customWidth="1"/>
    <col min="14853" max="14854" width="7.875" style="97" hidden="1" customWidth="1"/>
    <col min="14855" max="15102" width="7.875" style="97"/>
    <col min="15103" max="15103" width="35.75" style="97" customWidth="1"/>
    <col min="15104" max="15104" width="7.875" style="97" hidden="1" customWidth="1"/>
    <col min="15105" max="15106" width="12" style="97" customWidth="1"/>
    <col min="15107" max="15107" width="8" style="97" customWidth="1"/>
    <col min="15108" max="15108" width="7.875" style="97" customWidth="1"/>
    <col min="15109" max="15110" width="7.875" style="97" hidden="1" customWidth="1"/>
    <col min="15111" max="15358" width="7.875" style="97"/>
    <col min="15359" max="15359" width="35.75" style="97" customWidth="1"/>
    <col min="15360" max="15360" width="7.875" style="97" hidden="1" customWidth="1"/>
    <col min="15361" max="15362" width="12" style="97" customWidth="1"/>
    <col min="15363" max="15363" width="8" style="97" customWidth="1"/>
    <col min="15364" max="15364" width="7.875" style="97" customWidth="1"/>
    <col min="15365" max="15366" width="7.875" style="97" hidden="1" customWidth="1"/>
    <col min="15367" max="15614" width="7.875" style="97"/>
    <col min="15615" max="15615" width="35.75" style="97" customWidth="1"/>
    <col min="15616" max="15616" width="7.875" style="97" hidden="1" customWidth="1"/>
    <col min="15617" max="15618" width="12" style="97" customWidth="1"/>
    <col min="15619" max="15619" width="8" style="97" customWidth="1"/>
    <col min="15620" max="15620" width="7.875" style="97" customWidth="1"/>
    <col min="15621" max="15622" width="7.875" style="97" hidden="1" customWidth="1"/>
    <col min="15623" max="15870" width="7.875" style="97"/>
    <col min="15871" max="15871" width="35.75" style="97" customWidth="1"/>
    <col min="15872" max="15872" width="7.875" style="97" hidden="1" customWidth="1"/>
    <col min="15873" max="15874" width="12" style="97" customWidth="1"/>
    <col min="15875" max="15875" width="8" style="97" customWidth="1"/>
    <col min="15876" max="15876" width="7.875" style="97" customWidth="1"/>
    <col min="15877" max="15878" width="7.875" style="97" hidden="1" customWidth="1"/>
    <col min="15879" max="16126" width="7.875" style="97"/>
    <col min="16127" max="16127" width="35.75" style="97" customWidth="1"/>
    <col min="16128" max="16128" width="7.875" style="97" hidden="1" customWidth="1"/>
    <col min="16129" max="16130" width="12" style="97" customWidth="1"/>
    <col min="16131" max="16131" width="8" style="97" customWidth="1"/>
    <col min="16132" max="16132" width="7.875" style="97" customWidth="1"/>
    <col min="16133" max="16134" width="7.875" style="97" hidden="1" customWidth="1"/>
    <col min="16135" max="16384" width="7.875" style="97"/>
  </cols>
  <sheetData>
    <row r="1" ht="27" customHeight="1" spans="1:2">
      <c r="A1" s="98" t="s">
        <v>719</v>
      </c>
      <c r="B1" s="99"/>
    </row>
    <row r="2" ht="39.95" customHeight="1" spans="1:2">
      <c r="A2" s="100" t="s">
        <v>720</v>
      </c>
      <c r="B2" s="101"/>
    </row>
    <row r="3" s="93" customFormat="1" ht="18.75" customHeight="1" spans="1:2">
      <c r="A3" s="102"/>
      <c r="B3" s="103" t="s">
        <v>583</v>
      </c>
    </row>
    <row r="4" s="94" customFormat="1" ht="53.25" customHeight="1" spans="1:3">
      <c r="A4" s="104" t="s">
        <v>603</v>
      </c>
      <c r="B4" s="105" t="s">
        <v>604</v>
      </c>
      <c r="C4" s="106"/>
    </row>
    <row r="5" s="95" customFormat="1" ht="53.25" customHeight="1" spans="1:3">
      <c r="A5" s="107"/>
      <c r="B5" s="107"/>
      <c r="C5" s="108"/>
    </row>
    <row r="6" s="93" customFormat="1" ht="53.25" customHeight="1" spans="1:5">
      <c r="A6" s="107"/>
      <c r="B6" s="107"/>
      <c r="C6" s="109"/>
      <c r="E6" s="93">
        <v>988753</v>
      </c>
    </row>
    <row r="7" s="93" customFormat="1" ht="53.25" customHeight="1" spans="1:5">
      <c r="A7" s="107"/>
      <c r="B7" s="107"/>
      <c r="C7" s="109"/>
      <c r="E7" s="93">
        <v>822672</v>
      </c>
    </row>
    <row r="8" s="96" customFormat="1" ht="53.25" customHeight="1" spans="1:3">
      <c r="A8" s="110" t="s">
        <v>599</v>
      </c>
      <c r="B8" s="111"/>
      <c r="C8" s="112"/>
    </row>
    <row r="13" spans="1:1">
      <c r="A13" s="113" t="s">
        <v>600</v>
      </c>
    </row>
  </sheetData>
  <printOptions horizontalCentered="1"/>
  <pageMargins left="0.708661417322835" right="0.708661417322835" top="0.748031496062992" bottom="0.748031496062992" header="0.31496062992126" footer="0.31496062992126"/>
  <pageSetup paperSize="9"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8"/>
  <sheetViews>
    <sheetView workbookViewId="0">
      <selection activeCell="A4" sqref="A4"/>
    </sheetView>
  </sheetViews>
  <sheetFormatPr defaultColWidth="9" defaultRowHeight="15.75" outlineLevelCol="4"/>
  <cols>
    <col min="1" max="1" width="17.125" style="74" customWidth="1"/>
    <col min="2" max="2" width="43.375" style="75" customWidth="1"/>
    <col min="3" max="3" width="17.25" style="76" customWidth="1"/>
    <col min="4" max="16384" width="9" style="75"/>
  </cols>
  <sheetData>
    <row r="1" ht="22.5" customHeight="1" spans="1:1">
      <c r="A1" s="77" t="s">
        <v>721</v>
      </c>
    </row>
    <row r="2" ht="24.75" customHeight="1" spans="1:3">
      <c r="A2" s="78" t="s">
        <v>722</v>
      </c>
      <c r="B2" s="79"/>
      <c r="C2" s="79"/>
    </row>
    <row r="3" s="70" customFormat="1" ht="24" customHeight="1" spans="1:3">
      <c r="A3" s="77"/>
      <c r="C3" s="80" t="s">
        <v>73</v>
      </c>
    </row>
    <row r="4" s="71" customFormat="1" ht="33" customHeight="1" spans="1:3">
      <c r="A4" s="81" t="s">
        <v>538</v>
      </c>
      <c r="B4" s="82" t="s">
        <v>539</v>
      </c>
      <c r="C4" s="83" t="s">
        <v>43</v>
      </c>
    </row>
    <row r="5" s="71" customFormat="1" ht="24.75" customHeight="1" spans="1:3">
      <c r="A5" s="84">
        <v>102</v>
      </c>
      <c r="B5" s="85" t="s">
        <v>723</v>
      </c>
      <c r="C5" s="54">
        <f>SUBTOTAL(9,C6:C14)</f>
        <v>41349</v>
      </c>
    </row>
    <row r="6" s="72" customFormat="1" ht="24.75" customHeight="1" spans="1:3">
      <c r="A6" s="86" t="s">
        <v>724</v>
      </c>
      <c r="B6" s="87" t="s">
        <v>725</v>
      </c>
      <c r="C6" s="88">
        <f>SUBTOTAL(9,C7:C9)</f>
        <v>38762</v>
      </c>
    </row>
    <row r="7" s="73" customFormat="1" ht="24.75" customHeight="1" spans="1:5">
      <c r="A7" s="86" t="s">
        <v>726</v>
      </c>
      <c r="B7" s="87" t="s">
        <v>727</v>
      </c>
      <c r="C7" s="88">
        <v>38116</v>
      </c>
      <c r="E7" s="89"/>
    </row>
    <row r="8" s="70" customFormat="1" ht="24.75" customHeight="1" spans="1:3">
      <c r="A8" s="86" t="s">
        <v>728</v>
      </c>
      <c r="B8" s="87" t="s">
        <v>729</v>
      </c>
      <c r="C8" s="88">
        <v>106</v>
      </c>
    </row>
    <row r="9" s="71" customFormat="1" ht="24.75" customHeight="1" spans="1:3">
      <c r="A9" s="86" t="s">
        <v>730</v>
      </c>
      <c r="B9" s="87" t="s">
        <v>731</v>
      </c>
      <c r="C9" s="88">
        <v>540</v>
      </c>
    </row>
    <row r="10" s="70" customFormat="1" ht="24.75" customHeight="1" spans="1:5">
      <c r="A10" s="86" t="s">
        <v>732</v>
      </c>
      <c r="B10" s="87" t="s">
        <v>733</v>
      </c>
      <c r="C10" s="88">
        <f>SUBTOTAL(9,C11:C14)</f>
        <v>2587</v>
      </c>
      <c r="E10" s="90"/>
    </row>
    <row r="11" s="70" customFormat="1" ht="24.75" customHeight="1" spans="1:3">
      <c r="A11" s="86" t="s">
        <v>734</v>
      </c>
      <c r="B11" s="87" t="s">
        <v>735</v>
      </c>
      <c r="C11" s="88">
        <v>300</v>
      </c>
    </row>
    <row r="12" s="71" customFormat="1" ht="24.75" customHeight="1" spans="1:3">
      <c r="A12" s="86" t="s">
        <v>736</v>
      </c>
      <c r="B12" s="87" t="s">
        <v>737</v>
      </c>
      <c r="C12" s="88">
        <v>2197</v>
      </c>
    </row>
    <row r="13" s="70" customFormat="1" ht="24.75" customHeight="1" spans="1:5">
      <c r="A13" s="86" t="s">
        <v>738</v>
      </c>
      <c r="B13" s="87" t="s">
        <v>739</v>
      </c>
      <c r="C13" s="88">
        <v>85</v>
      </c>
      <c r="E13" s="90"/>
    </row>
    <row r="14" s="70" customFormat="1" ht="24.75" customHeight="1" spans="1:3">
      <c r="A14" s="86" t="s">
        <v>740</v>
      </c>
      <c r="B14" s="87" t="s">
        <v>741</v>
      </c>
      <c r="C14" s="88">
        <v>5</v>
      </c>
    </row>
    <row r="15" s="71" customFormat="1" ht="24.75" customHeight="1" spans="1:3">
      <c r="A15" s="84" t="s">
        <v>742</v>
      </c>
      <c r="B15" s="85" t="s">
        <v>743</v>
      </c>
      <c r="C15" s="54">
        <f>C16</f>
        <v>29342</v>
      </c>
    </row>
    <row r="16" s="71" customFormat="1" ht="24.75" customHeight="1" spans="1:3">
      <c r="A16" s="86" t="s">
        <v>744</v>
      </c>
      <c r="B16" s="87" t="s">
        <v>745</v>
      </c>
      <c r="C16" s="88">
        <f>SUBTOTAL(9,C17)</f>
        <v>29342</v>
      </c>
    </row>
    <row r="17" s="71" customFormat="1" ht="24.75" customHeight="1" spans="1:3">
      <c r="A17" s="86" t="s">
        <v>746</v>
      </c>
      <c r="B17" s="87" t="s">
        <v>747</v>
      </c>
      <c r="C17" s="88">
        <v>29342</v>
      </c>
    </row>
    <row r="18" s="71" customFormat="1" ht="24.75" customHeight="1" spans="1:3">
      <c r="A18" s="91" t="s">
        <v>70</v>
      </c>
      <c r="B18" s="92"/>
      <c r="C18" s="54">
        <f>C5+C15</f>
        <v>70691</v>
      </c>
    </row>
  </sheetData>
  <mergeCells count="2">
    <mergeCell ref="A2:C2"/>
    <mergeCell ref="A18:B18"/>
  </mergeCells>
  <printOptions horizontalCentered="1"/>
  <pageMargins left="0.92" right="0.748031496062992" top="0.984251968503937" bottom="0.984251968503937" header="0.511811023622047" footer="0.511811023622047"/>
  <pageSetup paperSize="9" orientation="portrait"/>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36"/>
  <sheetViews>
    <sheetView tabSelected="1" workbookViewId="0">
      <selection activeCell="C20" sqref="C20"/>
    </sheetView>
  </sheetViews>
  <sheetFormatPr defaultColWidth="7" defaultRowHeight="15"/>
  <cols>
    <col min="1" max="1" width="15.625" style="19" customWidth="1"/>
    <col min="2" max="2" width="46.625" style="16" customWidth="1"/>
    <col min="3" max="3" width="13" style="20" customWidth="1"/>
    <col min="4" max="4" width="10.375" style="16" hidden="1" customWidth="1"/>
    <col min="5" max="5" width="9.625" style="21" hidden="1" customWidth="1"/>
    <col min="6" max="6" width="8.125" style="21" hidden="1" customWidth="1"/>
    <col min="7" max="7" width="9.625" style="22" hidden="1" customWidth="1"/>
    <col min="8" max="8" width="17.5" style="22" hidden="1" customWidth="1"/>
    <col min="9" max="9" width="12.5" style="23" hidden="1" customWidth="1"/>
    <col min="10" max="10" width="7" style="24" hidden="1" customWidth="1"/>
    <col min="11" max="12" width="7" style="21" hidden="1" customWidth="1"/>
    <col min="13" max="13" width="13.875" style="21" hidden="1" customWidth="1"/>
    <col min="14" max="14" width="7.875" style="21" hidden="1" customWidth="1"/>
    <col min="15" max="15" width="9.5" style="21" hidden="1" customWidth="1"/>
    <col min="16" max="16" width="6.875" style="21" hidden="1" customWidth="1"/>
    <col min="17" max="17" width="9" style="21" hidden="1" customWidth="1"/>
    <col min="18" max="18" width="5.875" style="21" hidden="1" customWidth="1"/>
    <col min="19" max="19" width="5.25" style="21" hidden="1" customWidth="1"/>
    <col min="20" max="20" width="6.5" style="21" hidden="1" customWidth="1"/>
    <col min="21" max="22" width="7" style="21" hidden="1" customWidth="1"/>
    <col min="23" max="23" width="10.625" style="21" hidden="1" customWidth="1"/>
    <col min="24" max="24" width="10.5" style="21" hidden="1" customWidth="1"/>
    <col min="25" max="25" width="7" style="21" hidden="1" customWidth="1"/>
    <col min="26" max="16384" width="7" style="21"/>
  </cols>
  <sheetData>
    <row r="1" ht="21.75" customHeight="1" spans="1:1">
      <c r="A1" s="8" t="s">
        <v>748</v>
      </c>
    </row>
    <row r="2" ht="22.5" spans="1:9">
      <c r="A2" s="25" t="s">
        <v>749</v>
      </c>
      <c r="B2" s="26"/>
      <c r="C2" s="27"/>
      <c r="G2" s="21"/>
      <c r="H2" s="21"/>
      <c r="I2" s="21"/>
    </row>
    <row r="3" s="16" customFormat="1" ht="21" customHeight="1" spans="1:13">
      <c r="A3" s="19"/>
      <c r="C3" s="28" t="s">
        <v>73</v>
      </c>
      <c r="E3" s="16">
        <v>12.11</v>
      </c>
      <c r="G3" s="16">
        <v>12.22</v>
      </c>
      <c r="J3" s="20"/>
      <c r="M3" s="16">
        <v>1.2</v>
      </c>
    </row>
    <row r="4" s="16" customFormat="1" ht="27" customHeight="1" spans="1:15">
      <c r="A4" s="29" t="s">
        <v>538</v>
      </c>
      <c r="B4" s="30" t="s">
        <v>539</v>
      </c>
      <c r="C4" s="31" t="s">
        <v>43</v>
      </c>
      <c r="G4" s="32" t="s">
        <v>74</v>
      </c>
      <c r="H4" s="32" t="s">
        <v>75</v>
      </c>
      <c r="I4" s="32" t="s">
        <v>76</v>
      </c>
      <c r="J4" s="20"/>
      <c r="M4" s="32" t="s">
        <v>74</v>
      </c>
      <c r="N4" s="55" t="s">
        <v>75</v>
      </c>
      <c r="O4" s="32" t="s">
        <v>76</v>
      </c>
    </row>
    <row r="5" s="16" customFormat="1" ht="26.25" customHeight="1" spans="1:25">
      <c r="A5" s="33" t="s">
        <v>750</v>
      </c>
      <c r="B5" s="34" t="s">
        <v>751</v>
      </c>
      <c r="C5" s="35">
        <f>SUBTOTAL(9,C6:C13)</f>
        <v>18793</v>
      </c>
      <c r="D5" s="36">
        <v>105429</v>
      </c>
      <c r="E5" s="37">
        <v>595734.14</v>
      </c>
      <c r="F5" s="16">
        <f>104401+13602</f>
        <v>118003</v>
      </c>
      <c r="G5" s="38" t="s">
        <v>78</v>
      </c>
      <c r="H5" s="38" t="s">
        <v>79</v>
      </c>
      <c r="I5" s="56">
        <v>596221.15</v>
      </c>
      <c r="J5" s="20">
        <f t="shared" ref="J5:J14" si="0">G5-A5</f>
        <v>-8</v>
      </c>
      <c r="K5" s="36">
        <f t="shared" ref="K5:K14" si="1">I5-C5</f>
        <v>577428.15</v>
      </c>
      <c r="L5" s="36">
        <v>75943</v>
      </c>
      <c r="M5" s="38" t="s">
        <v>78</v>
      </c>
      <c r="N5" s="38" t="s">
        <v>79</v>
      </c>
      <c r="O5" s="56">
        <v>643048.95</v>
      </c>
      <c r="P5" s="20">
        <f t="shared" ref="P5:P14" si="2">M5-A5</f>
        <v>-8</v>
      </c>
      <c r="Q5" s="36">
        <f t="shared" ref="Q5:Q14" si="3">O5-C5</f>
        <v>624255.95</v>
      </c>
      <c r="S5" s="16">
        <v>717759</v>
      </c>
      <c r="U5" s="61" t="s">
        <v>78</v>
      </c>
      <c r="V5" s="61" t="s">
        <v>79</v>
      </c>
      <c r="W5" s="62">
        <v>659380.53</v>
      </c>
      <c r="X5" s="16">
        <f t="shared" ref="X5:X14" si="4">C5-W5</f>
        <v>-640587.53</v>
      </c>
      <c r="Y5" s="16">
        <f t="shared" ref="Y5:Y14" si="5">U5-A5</f>
        <v>-8</v>
      </c>
    </row>
    <row r="6" s="17" customFormat="1" ht="26.25" customHeight="1" spans="1:25">
      <c r="A6" s="39" t="s">
        <v>752</v>
      </c>
      <c r="B6" s="40" t="s">
        <v>753</v>
      </c>
      <c r="C6" s="41">
        <f>SUBTOTAL(9,C7:C9)</f>
        <v>16620</v>
      </c>
      <c r="D6" s="42"/>
      <c r="E6" s="42">
        <v>7616.62</v>
      </c>
      <c r="G6" s="43" t="s">
        <v>88</v>
      </c>
      <c r="H6" s="43" t="s">
        <v>89</v>
      </c>
      <c r="I6" s="57">
        <v>7616.62</v>
      </c>
      <c r="J6" s="58">
        <f t="shared" si="0"/>
        <v>-800</v>
      </c>
      <c r="K6" s="42">
        <f t="shared" si="1"/>
        <v>-9003.38</v>
      </c>
      <c r="L6" s="42"/>
      <c r="M6" s="43" t="s">
        <v>88</v>
      </c>
      <c r="N6" s="43" t="s">
        <v>89</v>
      </c>
      <c r="O6" s="57">
        <v>7749.58</v>
      </c>
      <c r="P6" s="58">
        <f t="shared" si="2"/>
        <v>-800</v>
      </c>
      <c r="Q6" s="42">
        <f t="shared" si="3"/>
        <v>-8870.42</v>
      </c>
      <c r="U6" s="63" t="s">
        <v>88</v>
      </c>
      <c r="V6" s="63" t="s">
        <v>89</v>
      </c>
      <c r="W6" s="64">
        <v>8475.47</v>
      </c>
      <c r="X6" s="17">
        <f t="shared" si="4"/>
        <v>8144.53</v>
      </c>
      <c r="Y6" s="17">
        <f t="shared" si="5"/>
        <v>-800</v>
      </c>
    </row>
    <row r="7" s="18" customFormat="1" ht="26.25" customHeight="1" spans="1:25">
      <c r="A7" s="44" t="s">
        <v>754</v>
      </c>
      <c r="B7" s="45" t="s">
        <v>755</v>
      </c>
      <c r="C7" s="46">
        <v>15276</v>
      </c>
      <c r="D7" s="47"/>
      <c r="E7" s="47">
        <v>3922.87</v>
      </c>
      <c r="G7" s="48" t="s">
        <v>91</v>
      </c>
      <c r="H7" s="48" t="s">
        <v>92</v>
      </c>
      <c r="I7" s="59">
        <v>3922.87</v>
      </c>
      <c r="J7" s="60">
        <f t="shared" si="0"/>
        <v>-80000</v>
      </c>
      <c r="K7" s="47">
        <f t="shared" si="1"/>
        <v>-11353.13</v>
      </c>
      <c r="L7" s="47">
        <v>750</v>
      </c>
      <c r="M7" s="48" t="s">
        <v>91</v>
      </c>
      <c r="N7" s="48" t="s">
        <v>92</v>
      </c>
      <c r="O7" s="59">
        <v>4041.81</v>
      </c>
      <c r="P7" s="60">
        <f t="shared" si="2"/>
        <v>-80000</v>
      </c>
      <c r="Q7" s="47">
        <f t="shared" si="3"/>
        <v>-11234.19</v>
      </c>
      <c r="U7" s="65" t="s">
        <v>91</v>
      </c>
      <c r="V7" s="65" t="s">
        <v>92</v>
      </c>
      <c r="W7" s="66">
        <v>4680.94</v>
      </c>
      <c r="X7" s="18">
        <f t="shared" si="4"/>
        <v>10595.06</v>
      </c>
      <c r="Y7" s="18">
        <f t="shared" si="5"/>
        <v>-80000</v>
      </c>
    </row>
    <row r="8" s="16" customFormat="1" ht="26.25" customHeight="1" spans="1:25">
      <c r="A8" s="44" t="s">
        <v>756</v>
      </c>
      <c r="B8" s="45" t="s">
        <v>757</v>
      </c>
      <c r="C8" s="46">
        <v>774</v>
      </c>
      <c r="D8" s="49"/>
      <c r="E8" s="49">
        <v>135.6</v>
      </c>
      <c r="G8" s="38" t="s">
        <v>128</v>
      </c>
      <c r="H8" s="38" t="s">
        <v>129</v>
      </c>
      <c r="I8" s="56">
        <v>135.6</v>
      </c>
      <c r="J8" s="20">
        <f t="shared" si="0"/>
        <v>-79904</v>
      </c>
      <c r="K8" s="36">
        <f t="shared" si="1"/>
        <v>-638.4</v>
      </c>
      <c r="L8" s="36"/>
      <c r="M8" s="38" t="s">
        <v>128</v>
      </c>
      <c r="N8" s="38" t="s">
        <v>129</v>
      </c>
      <c r="O8" s="56">
        <v>135.6</v>
      </c>
      <c r="P8" s="20">
        <f t="shared" si="2"/>
        <v>-79904</v>
      </c>
      <c r="Q8" s="36">
        <f t="shared" si="3"/>
        <v>-638.4</v>
      </c>
      <c r="U8" s="61" t="s">
        <v>128</v>
      </c>
      <c r="V8" s="61" t="s">
        <v>129</v>
      </c>
      <c r="W8" s="62">
        <v>135.6</v>
      </c>
      <c r="X8" s="16">
        <f t="shared" si="4"/>
        <v>638.4</v>
      </c>
      <c r="Y8" s="16">
        <f t="shared" si="5"/>
        <v>-79904</v>
      </c>
    </row>
    <row r="9" s="16" customFormat="1" ht="26.25" customHeight="1" spans="1:25">
      <c r="A9" s="44" t="s">
        <v>758</v>
      </c>
      <c r="B9" s="45" t="s">
        <v>759</v>
      </c>
      <c r="C9" s="46">
        <v>570</v>
      </c>
      <c r="D9" s="36"/>
      <c r="E9" s="36">
        <v>7616.62</v>
      </c>
      <c r="G9" s="38" t="s">
        <v>88</v>
      </c>
      <c r="H9" s="38" t="s">
        <v>89</v>
      </c>
      <c r="I9" s="56">
        <v>7616.62</v>
      </c>
      <c r="J9" s="20">
        <f t="shared" ref="J9:J11" si="6">G9-A9</f>
        <v>-2070098</v>
      </c>
      <c r="K9" s="36">
        <f t="shared" ref="K9:K11" si="7">I9-C9</f>
        <v>7046.62</v>
      </c>
      <c r="L9" s="36"/>
      <c r="M9" s="38" t="s">
        <v>88</v>
      </c>
      <c r="N9" s="38" t="s">
        <v>89</v>
      </c>
      <c r="O9" s="56">
        <v>7749.58</v>
      </c>
      <c r="P9" s="20">
        <f t="shared" ref="P9:P11" si="8">M9-A9</f>
        <v>-2070098</v>
      </c>
      <c r="Q9" s="36">
        <f t="shared" ref="Q9:Q11" si="9">O9-C9</f>
        <v>7179.58</v>
      </c>
      <c r="U9" s="61" t="s">
        <v>88</v>
      </c>
      <c r="V9" s="61" t="s">
        <v>89</v>
      </c>
      <c r="W9" s="62">
        <v>8475.47</v>
      </c>
      <c r="X9" s="16">
        <f t="shared" ref="X9:X11" si="10">C9-W9</f>
        <v>-7905.47</v>
      </c>
      <c r="Y9" s="16">
        <f t="shared" ref="Y9:Y11" si="11">U9-A9</f>
        <v>-2070098</v>
      </c>
    </row>
    <row r="10" s="16" customFormat="1" ht="26.25" customHeight="1" spans="1:25">
      <c r="A10" s="39" t="s">
        <v>760</v>
      </c>
      <c r="B10" s="40" t="s">
        <v>761</v>
      </c>
      <c r="C10" s="50">
        <f>SUBTOTAL(9,C11:C13)</f>
        <v>2173</v>
      </c>
      <c r="D10" s="36"/>
      <c r="E10" s="36">
        <v>3922.87</v>
      </c>
      <c r="G10" s="38" t="s">
        <v>91</v>
      </c>
      <c r="H10" s="38" t="s">
        <v>92</v>
      </c>
      <c r="I10" s="56">
        <v>3922.87</v>
      </c>
      <c r="J10" s="20">
        <f t="shared" si="6"/>
        <v>1989191</v>
      </c>
      <c r="K10" s="36">
        <f t="shared" si="7"/>
        <v>1749.87</v>
      </c>
      <c r="L10" s="36">
        <v>750</v>
      </c>
      <c r="M10" s="38" t="s">
        <v>91</v>
      </c>
      <c r="N10" s="38" t="s">
        <v>92</v>
      </c>
      <c r="O10" s="56">
        <v>4041.81</v>
      </c>
      <c r="P10" s="20">
        <f t="shared" si="8"/>
        <v>1989191</v>
      </c>
      <c r="Q10" s="36">
        <f t="shared" si="9"/>
        <v>1868.81</v>
      </c>
      <c r="U10" s="61" t="s">
        <v>91</v>
      </c>
      <c r="V10" s="61" t="s">
        <v>92</v>
      </c>
      <c r="W10" s="62">
        <v>4680.94</v>
      </c>
      <c r="X10" s="16">
        <f t="shared" si="10"/>
        <v>-2507.94</v>
      </c>
      <c r="Y10" s="16">
        <f t="shared" si="11"/>
        <v>1989191</v>
      </c>
    </row>
    <row r="11" s="16" customFormat="1" ht="26.25" customHeight="1" spans="1:25">
      <c r="A11" s="51" t="s">
        <v>762</v>
      </c>
      <c r="B11" s="45" t="s">
        <v>763</v>
      </c>
      <c r="C11" s="46">
        <v>2091</v>
      </c>
      <c r="D11" s="49"/>
      <c r="E11" s="49">
        <v>135.6</v>
      </c>
      <c r="G11" s="38" t="s">
        <v>128</v>
      </c>
      <c r="H11" s="38" t="s">
        <v>129</v>
      </c>
      <c r="I11" s="56">
        <v>135.6</v>
      </c>
      <c r="J11" s="20">
        <f t="shared" si="6"/>
        <v>-80802</v>
      </c>
      <c r="K11" s="36">
        <f t="shared" si="7"/>
        <v>-1955.4</v>
      </c>
      <c r="L11" s="36"/>
      <c r="M11" s="38" t="s">
        <v>128</v>
      </c>
      <c r="N11" s="38" t="s">
        <v>129</v>
      </c>
      <c r="O11" s="56">
        <v>135.6</v>
      </c>
      <c r="P11" s="20">
        <f t="shared" si="8"/>
        <v>-80802</v>
      </c>
      <c r="Q11" s="36">
        <f t="shared" si="9"/>
        <v>-1955.4</v>
      </c>
      <c r="U11" s="61" t="s">
        <v>128</v>
      </c>
      <c r="V11" s="61" t="s">
        <v>129</v>
      </c>
      <c r="W11" s="62">
        <v>135.6</v>
      </c>
      <c r="X11" s="16">
        <f t="shared" si="10"/>
        <v>1955.4</v>
      </c>
      <c r="Y11" s="16">
        <f t="shared" si="11"/>
        <v>-80802</v>
      </c>
    </row>
    <row r="12" s="16" customFormat="1" ht="26.25" customHeight="1" spans="1:25">
      <c r="A12" s="51" t="s">
        <v>764</v>
      </c>
      <c r="B12" s="45" t="s">
        <v>765</v>
      </c>
      <c r="C12" s="46">
        <v>81</v>
      </c>
      <c r="D12" s="36"/>
      <c r="E12" s="36">
        <v>7616.62</v>
      </c>
      <c r="G12" s="38" t="s">
        <v>88</v>
      </c>
      <c r="H12" s="38" t="s">
        <v>89</v>
      </c>
      <c r="I12" s="56">
        <v>7616.62</v>
      </c>
      <c r="J12" s="20">
        <f t="shared" si="0"/>
        <v>-2070901</v>
      </c>
      <c r="K12" s="36">
        <f t="shared" si="1"/>
        <v>7535.62</v>
      </c>
      <c r="L12" s="36"/>
      <c r="M12" s="38" t="s">
        <v>88</v>
      </c>
      <c r="N12" s="38" t="s">
        <v>89</v>
      </c>
      <c r="O12" s="56">
        <v>7749.58</v>
      </c>
      <c r="P12" s="20">
        <f t="shared" si="2"/>
        <v>-2070901</v>
      </c>
      <c r="Q12" s="36">
        <f t="shared" si="3"/>
        <v>7668.58</v>
      </c>
      <c r="U12" s="61" t="s">
        <v>88</v>
      </c>
      <c r="V12" s="61" t="s">
        <v>89</v>
      </c>
      <c r="W12" s="62">
        <v>8475.47</v>
      </c>
      <c r="X12" s="16">
        <f t="shared" si="4"/>
        <v>-8394.47</v>
      </c>
      <c r="Y12" s="16">
        <f t="shared" si="5"/>
        <v>-2070901</v>
      </c>
    </row>
    <row r="13" s="16" customFormat="1" ht="26.25" customHeight="1" spans="1:25">
      <c r="A13" s="51" t="s">
        <v>766</v>
      </c>
      <c r="B13" s="45" t="s">
        <v>767</v>
      </c>
      <c r="C13" s="46">
        <v>1</v>
      </c>
      <c r="D13" s="36"/>
      <c r="E13" s="36">
        <v>3922.87</v>
      </c>
      <c r="G13" s="38" t="s">
        <v>91</v>
      </c>
      <c r="H13" s="38" t="s">
        <v>92</v>
      </c>
      <c r="I13" s="56">
        <v>3922.87</v>
      </c>
      <c r="J13" s="20">
        <f t="shared" si="0"/>
        <v>-80902</v>
      </c>
      <c r="K13" s="36">
        <f t="shared" si="1"/>
        <v>3921.87</v>
      </c>
      <c r="L13" s="36">
        <v>750</v>
      </c>
      <c r="M13" s="38" t="s">
        <v>91</v>
      </c>
      <c r="N13" s="38" t="s">
        <v>92</v>
      </c>
      <c r="O13" s="56">
        <v>4041.81</v>
      </c>
      <c r="P13" s="20">
        <f t="shared" si="2"/>
        <v>-80902</v>
      </c>
      <c r="Q13" s="36">
        <f t="shared" si="3"/>
        <v>4040.81</v>
      </c>
      <c r="U13" s="61" t="s">
        <v>91</v>
      </c>
      <c r="V13" s="61" t="s">
        <v>92</v>
      </c>
      <c r="W13" s="62">
        <v>4680.94</v>
      </c>
      <c r="X13" s="16">
        <f t="shared" si="4"/>
        <v>-4679.94</v>
      </c>
      <c r="Y13" s="16">
        <f t="shared" si="5"/>
        <v>-80902</v>
      </c>
    </row>
    <row r="14" s="16" customFormat="1" ht="26.25" customHeight="1" spans="1:25">
      <c r="A14" s="39" t="s">
        <v>768</v>
      </c>
      <c r="B14" s="40" t="s">
        <v>769</v>
      </c>
      <c r="C14" s="41">
        <f>SUBTOTAL(9,C15:C19)</f>
        <v>51898</v>
      </c>
      <c r="D14" s="49"/>
      <c r="E14" s="49">
        <v>135.6</v>
      </c>
      <c r="G14" s="38" t="s">
        <v>128</v>
      </c>
      <c r="H14" s="38" t="s">
        <v>129</v>
      </c>
      <c r="I14" s="56">
        <v>135.6</v>
      </c>
      <c r="J14" s="20">
        <f t="shared" si="0"/>
        <v>2009969</v>
      </c>
      <c r="K14" s="36">
        <f t="shared" si="1"/>
        <v>-51762.4</v>
      </c>
      <c r="L14" s="36"/>
      <c r="M14" s="38" t="s">
        <v>128</v>
      </c>
      <c r="N14" s="38" t="s">
        <v>129</v>
      </c>
      <c r="O14" s="56">
        <v>135.6</v>
      </c>
      <c r="P14" s="20">
        <f t="shared" si="2"/>
        <v>2009969</v>
      </c>
      <c r="Q14" s="36">
        <f t="shared" si="3"/>
        <v>-51762.4</v>
      </c>
      <c r="U14" s="61" t="s">
        <v>128</v>
      </c>
      <c r="V14" s="61" t="s">
        <v>129</v>
      </c>
      <c r="W14" s="62">
        <v>135.6</v>
      </c>
      <c r="X14" s="16">
        <f t="shared" si="4"/>
        <v>51762.4</v>
      </c>
      <c r="Y14" s="16">
        <f t="shared" si="5"/>
        <v>2009969</v>
      </c>
    </row>
    <row r="15" s="16" customFormat="1" ht="26.25" customHeight="1" spans="1:23">
      <c r="A15" s="39" t="s">
        <v>770</v>
      </c>
      <c r="B15" s="40" t="s">
        <v>771</v>
      </c>
      <c r="C15" s="41">
        <f>SUBTOTAL(9,C16)</f>
        <v>7541</v>
      </c>
      <c r="D15" s="49"/>
      <c r="E15" s="49"/>
      <c r="G15" s="38"/>
      <c r="H15" s="38"/>
      <c r="I15" s="56"/>
      <c r="J15" s="20"/>
      <c r="K15" s="36"/>
      <c r="L15" s="36"/>
      <c r="M15" s="38"/>
      <c r="N15" s="38"/>
      <c r="O15" s="56"/>
      <c r="P15" s="20"/>
      <c r="Q15" s="36"/>
      <c r="U15" s="61"/>
      <c r="V15" s="61"/>
      <c r="W15" s="62"/>
    </row>
    <row r="16" s="16" customFormat="1" ht="26.25" customHeight="1" spans="1:23">
      <c r="A16" s="44" t="s">
        <v>772</v>
      </c>
      <c r="B16" s="45" t="s">
        <v>773</v>
      </c>
      <c r="C16" s="46">
        <v>7541</v>
      </c>
      <c r="D16" s="49"/>
      <c r="E16" s="49"/>
      <c r="G16" s="38"/>
      <c r="H16" s="38"/>
      <c r="I16" s="56"/>
      <c r="J16" s="20"/>
      <c r="K16" s="36"/>
      <c r="L16" s="36"/>
      <c r="M16" s="38"/>
      <c r="N16" s="38"/>
      <c r="O16" s="56"/>
      <c r="P16" s="20"/>
      <c r="Q16" s="36"/>
      <c r="U16" s="61"/>
      <c r="V16" s="61"/>
      <c r="W16" s="62"/>
    </row>
    <row r="17" s="16" customFormat="1" ht="26.25" customHeight="1" spans="1:23">
      <c r="A17" s="39" t="s">
        <v>774</v>
      </c>
      <c r="B17" s="40" t="s">
        <v>775</v>
      </c>
      <c r="C17" s="41">
        <f>SUBTOTAL(9,C18:C19)</f>
        <v>44357</v>
      </c>
      <c r="D17" s="49"/>
      <c r="E17" s="49"/>
      <c r="G17" s="38"/>
      <c r="H17" s="38"/>
      <c r="I17" s="56"/>
      <c r="J17" s="20"/>
      <c r="K17" s="36"/>
      <c r="L17" s="36"/>
      <c r="M17" s="38"/>
      <c r="N17" s="38"/>
      <c r="O17" s="56"/>
      <c r="P17" s="20"/>
      <c r="Q17" s="36"/>
      <c r="U17" s="61"/>
      <c r="V17" s="61"/>
      <c r="W17" s="62"/>
    </row>
    <row r="18" s="16" customFormat="1" ht="26.25" customHeight="1" spans="1:23">
      <c r="A18" s="44" t="s">
        <v>776</v>
      </c>
      <c r="B18" s="45" t="s">
        <v>777</v>
      </c>
      <c r="C18" s="46"/>
      <c r="D18" s="49"/>
      <c r="E18" s="49"/>
      <c r="G18" s="38"/>
      <c r="H18" s="38"/>
      <c r="I18" s="56"/>
      <c r="J18" s="20"/>
      <c r="K18" s="36"/>
      <c r="L18" s="36"/>
      <c r="M18" s="38"/>
      <c r="N18" s="38"/>
      <c r="O18" s="56"/>
      <c r="P18" s="20"/>
      <c r="Q18" s="36"/>
      <c r="U18" s="61"/>
      <c r="V18" s="61"/>
      <c r="W18" s="62"/>
    </row>
    <row r="19" s="16" customFormat="1" ht="26.25" customHeight="1" spans="1:23">
      <c r="A19" s="44" t="s">
        <v>778</v>
      </c>
      <c r="B19" s="45" t="s">
        <v>779</v>
      </c>
      <c r="C19" s="46">
        <v>44357</v>
      </c>
      <c r="D19" s="49"/>
      <c r="E19" s="49"/>
      <c r="G19" s="38"/>
      <c r="H19" s="38"/>
      <c r="I19" s="56"/>
      <c r="J19" s="20"/>
      <c r="K19" s="36"/>
      <c r="L19" s="36"/>
      <c r="M19" s="38"/>
      <c r="N19" s="38"/>
      <c r="O19" s="56"/>
      <c r="P19" s="20"/>
      <c r="Q19" s="36"/>
      <c r="U19" s="61"/>
      <c r="V19" s="61"/>
      <c r="W19" s="62"/>
    </row>
    <row r="20" s="16" customFormat="1" ht="26.25" customHeight="1" spans="1:25">
      <c r="A20" s="52" t="s">
        <v>70</v>
      </c>
      <c r="B20" s="53"/>
      <c r="C20" s="54">
        <f>C5+C14</f>
        <v>70691</v>
      </c>
      <c r="D20" s="49"/>
      <c r="E20" s="49">
        <v>135.6</v>
      </c>
      <c r="G20" s="38" t="s">
        <v>128</v>
      </c>
      <c r="H20" s="38" t="s">
        <v>129</v>
      </c>
      <c r="I20" s="56">
        <v>135.6</v>
      </c>
      <c r="J20" s="20" t="e">
        <f t="shared" ref="J20" si="12">G20-A20</f>
        <v>#VALUE!</v>
      </c>
      <c r="K20" s="36">
        <f t="shared" ref="K20" si="13">I20-C20</f>
        <v>-70555.4</v>
      </c>
      <c r="L20" s="36"/>
      <c r="M20" s="38" t="s">
        <v>128</v>
      </c>
      <c r="N20" s="38" t="s">
        <v>129</v>
      </c>
      <c r="O20" s="56">
        <v>135.6</v>
      </c>
      <c r="P20" s="20" t="e">
        <f t="shared" ref="P20" si="14">M20-A20</f>
        <v>#VALUE!</v>
      </c>
      <c r="Q20" s="36">
        <f t="shared" ref="Q20" si="15">O20-C20</f>
        <v>-70555.4</v>
      </c>
      <c r="U20" s="61" t="s">
        <v>128</v>
      </c>
      <c r="V20" s="61" t="s">
        <v>129</v>
      </c>
      <c r="W20" s="62">
        <v>135.6</v>
      </c>
      <c r="X20" s="16">
        <f t="shared" ref="X20:X23" si="16">C20-W20</f>
        <v>70555.4</v>
      </c>
      <c r="Y20" s="16" t="e">
        <f t="shared" ref="Y20:Y23" si="17">U20-A20</f>
        <v>#VALUE!</v>
      </c>
    </row>
    <row r="21" ht="19.5" customHeight="1" spans="17:25">
      <c r="Q21" s="67"/>
      <c r="U21" s="68" t="s">
        <v>110</v>
      </c>
      <c r="V21" s="68" t="s">
        <v>111</v>
      </c>
      <c r="W21" s="69">
        <v>19998</v>
      </c>
      <c r="X21" s="21">
        <f t="shared" si="16"/>
        <v>-19998</v>
      </c>
      <c r="Y21" s="21">
        <f t="shared" si="17"/>
        <v>232</v>
      </c>
    </row>
    <row r="22" ht="19.5" customHeight="1" spans="17:25">
      <c r="Q22" s="67"/>
      <c r="U22" s="68" t="s">
        <v>112</v>
      </c>
      <c r="V22" s="68" t="s">
        <v>113</v>
      </c>
      <c r="W22" s="69">
        <v>19998</v>
      </c>
      <c r="X22" s="21">
        <f t="shared" si="16"/>
        <v>-19998</v>
      </c>
      <c r="Y22" s="21">
        <f t="shared" si="17"/>
        <v>23203</v>
      </c>
    </row>
    <row r="23" ht="19.5" customHeight="1" spans="17:25">
      <c r="Q23" s="67"/>
      <c r="U23" s="68" t="s">
        <v>114</v>
      </c>
      <c r="V23" s="68" t="s">
        <v>115</v>
      </c>
      <c r="W23" s="69">
        <v>19998</v>
      </c>
      <c r="X23" s="21">
        <f t="shared" si="16"/>
        <v>-19998</v>
      </c>
      <c r="Y23" s="21">
        <f t="shared" si="17"/>
        <v>2320301</v>
      </c>
    </row>
    <row r="24" ht="19.5" customHeight="1" spans="17:17">
      <c r="Q24" s="67"/>
    </row>
    <row r="25" ht="19.5" customHeight="1" spans="17:17">
      <c r="Q25" s="67"/>
    </row>
    <row r="26" ht="19.5" customHeight="1" spans="17:17">
      <c r="Q26" s="67"/>
    </row>
    <row r="27" ht="19.5" customHeight="1" spans="17:17">
      <c r="Q27" s="67"/>
    </row>
    <row r="28" ht="19.5" customHeight="1" spans="17:17">
      <c r="Q28" s="67"/>
    </row>
    <row r="29" ht="19.5" customHeight="1" spans="17:17">
      <c r="Q29" s="67"/>
    </row>
    <row r="30" ht="19.5" customHeight="1" spans="17:17">
      <c r="Q30" s="67"/>
    </row>
    <row r="31" ht="19.5" customHeight="1" spans="17:17">
      <c r="Q31" s="67"/>
    </row>
    <row r="32" ht="19.5" customHeight="1" spans="17:17">
      <c r="Q32" s="67"/>
    </row>
    <row r="33" ht="19.5" customHeight="1" spans="17:17">
      <c r="Q33" s="67"/>
    </row>
    <row r="34" ht="19.5" customHeight="1" spans="17:17">
      <c r="Q34" s="67"/>
    </row>
    <row r="35" ht="19.5" customHeight="1" spans="17:17">
      <c r="Q35" s="67"/>
    </row>
    <row r="36" ht="19.5" customHeight="1" spans="17:17">
      <c r="Q36" s="67"/>
    </row>
  </sheetData>
  <mergeCells count="2">
    <mergeCell ref="A2:C2"/>
    <mergeCell ref="A20:B20"/>
  </mergeCells>
  <printOptions horizontalCentered="1"/>
  <pageMargins left="0.748031496062992" right="0.748031496062992" top="0.984251968503937" bottom="0.984251968503937" header="0.511811023622047" footer="0.511811023622047"/>
  <pageSetup paperSize="9" scale="95" orientation="portrait"/>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1"/>
  <sheetViews>
    <sheetView topLeftCell="A13" workbookViewId="0">
      <selection activeCell="B26" sqref="B26"/>
    </sheetView>
  </sheetViews>
  <sheetFormatPr defaultColWidth="7.875" defaultRowHeight="15.75" outlineLevelCol="4"/>
  <cols>
    <col min="1" max="1" width="39.125" style="7" customWidth="1"/>
    <col min="2" max="2" width="34" style="7" customWidth="1"/>
    <col min="3" max="3" width="8" style="7" customWidth="1"/>
    <col min="4" max="4" width="7.875" style="7" customWidth="1"/>
    <col min="5" max="5" width="8.5" style="7" hidden="1" customWidth="1"/>
    <col min="6" max="6" width="7.875" style="7" hidden="1" customWidth="1"/>
    <col min="7" max="254" width="7.875" style="7"/>
    <col min="255" max="255" width="35.75" style="7" customWidth="1"/>
    <col min="256" max="256" width="7.875" style="7" hidden="1" customWidth="1"/>
    <col min="257" max="258" width="12" style="7" customWidth="1"/>
    <col min="259" max="259" width="8" style="7" customWidth="1"/>
    <col min="260" max="260" width="7.875" style="7" customWidth="1"/>
    <col min="261" max="262" width="7.875" style="7" hidden="1" customWidth="1"/>
    <col min="263" max="510" width="7.875" style="7"/>
    <col min="511" max="511" width="35.75" style="7" customWidth="1"/>
    <col min="512" max="512" width="7.875" style="7" hidden="1" customWidth="1"/>
    <col min="513" max="514" width="12" style="7" customWidth="1"/>
    <col min="515" max="515" width="8" style="7" customWidth="1"/>
    <col min="516" max="516" width="7.875" style="7" customWidth="1"/>
    <col min="517" max="518" width="7.875" style="7" hidden="1" customWidth="1"/>
    <col min="519" max="766" width="7.875" style="7"/>
    <col min="767" max="767" width="35.75" style="7" customWidth="1"/>
    <col min="768" max="768" width="7.875" style="7" hidden="1" customWidth="1"/>
    <col min="769" max="770" width="12" style="7" customWidth="1"/>
    <col min="771" max="771" width="8" style="7" customWidth="1"/>
    <col min="772" max="772" width="7.875" style="7" customWidth="1"/>
    <col min="773" max="774" width="7.875" style="7" hidden="1" customWidth="1"/>
    <col min="775" max="1022" width="7.875" style="7"/>
    <col min="1023" max="1023" width="35.75" style="7" customWidth="1"/>
    <col min="1024" max="1024" width="7.875" style="7" hidden="1" customWidth="1"/>
    <col min="1025" max="1026" width="12" style="7" customWidth="1"/>
    <col min="1027" max="1027" width="8" style="7" customWidth="1"/>
    <col min="1028" max="1028" width="7.875" style="7" customWidth="1"/>
    <col min="1029" max="1030" width="7.875" style="7" hidden="1" customWidth="1"/>
    <col min="1031" max="1278" width="7.875" style="7"/>
    <col min="1279" max="1279" width="35.75" style="7" customWidth="1"/>
    <col min="1280" max="1280" width="7.875" style="7" hidden="1" customWidth="1"/>
    <col min="1281" max="1282" width="12" style="7" customWidth="1"/>
    <col min="1283" max="1283" width="8" style="7" customWidth="1"/>
    <col min="1284" max="1284" width="7.875" style="7" customWidth="1"/>
    <col min="1285" max="1286" width="7.875" style="7" hidden="1" customWidth="1"/>
    <col min="1287" max="1534" width="7.875" style="7"/>
    <col min="1535" max="1535" width="35.75" style="7" customWidth="1"/>
    <col min="1536" max="1536" width="7.875" style="7" hidden="1" customWidth="1"/>
    <col min="1537" max="1538" width="12" style="7" customWidth="1"/>
    <col min="1539" max="1539" width="8" style="7" customWidth="1"/>
    <col min="1540" max="1540" width="7.875" style="7" customWidth="1"/>
    <col min="1541" max="1542" width="7.875" style="7" hidden="1" customWidth="1"/>
    <col min="1543" max="1790" width="7.875" style="7"/>
    <col min="1791" max="1791" width="35.75" style="7" customWidth="1"/>
    <col min="1792" max="1792" width="7.875" style="7" hidden="1" customWidth="1"/>
    <col min="1793" max="1794" width="12" style="7" customWidth="1"/>
    <col min="1795" max="1795" width="8" style="7" customWidth="1"/>
    <col min="1796" max="1796" width="7.875" style="7" customWidth="1"/>
    <col min="1797" max="1798" width="7.875" style="7" hidden="1" customWidth="1"/>
    <col min="1799" max="2046" width="7.875" style="7"/>
    <col min="2047" max="2047" width="35.75" style="7" customWidth="1"/>
    <col min="2048" max="2048" width="7.875" style="7" hidden="1" customWidth="1"/>
    <col min="2049" max="2050" width="12" style="7" customWidth="1"/>
    <col min="2051" max="2051" width="8" style="7" customWidth="1"/>
    <col min="2052" max="2052" width="7.875" style="7" customWidth="1"/>
    <col min="2053" max="2054" width="7.875" style="7" hidden="1" customWidth="1"/>
    <col min="2055" max="2302" width="7.875" style="7"/>
    <col min="2303" max="2303" width="35.75" style="7" customWidth="1"/>
    <col min="2304" max="2304" width="7.875" style="7" hidden="1" customWidth="1"/>
    <col min="2305" max="2306" width="12" style="7" customWidth="1"/>
    <col min="2307" max="2307" width="8" style="7" customWidth="1"/>
    <col min="2308" max="2308" width="7.875" style="7" customWidth="1"/>
    <col min="2309" max="2310" width="7.875" style="7" hidden="1" customWidth="1"/>
    <col min="2311" max="2558" width="7.875" style="7"/>
    <col min="2559" max="2559" width="35.75" style="7" customWidth="1"/>
    <col min="2560" max="2560" width="7.875" style="7" hidden="1" customWidth="1"/>
    <col min="2561" max="2562" width="12" style="7" customWidth="1"/>
    <col min="2563" max="2563" width="8" style="7" customWidth="1"/>
    <col min="2564" max="2564" width="7.875" style="7" customWidth="1"/>
    <col min="2565" max="2566" width="7.875" style="7" hidden="1" customWidth="1"/>
    <col min="2567" max="2814" width="7.875" style="7"/>
    <col min="2815" max="2815" width="35.75" style="7" customWidth="1"/>
    <col min="2816" max="2816" width="7.875" style="7" hidden="1" customWidth="1"/>
    <col min="2817" max="2818" width="12" style="7" customWidth="1"/>
    <col min="2819" max="2819" width="8" style="7" customWidth="1"/>
    <col min="2820" max="2820" width="7.875" style="7" customWidth="1"/>
    <col min="2821" max="2822" width="7.875" style="7" hidden="1" customWidth="1"/>
    <col min="2823" max="3070" width="7.875" style="7"/>
    <col min="3071" max="3071" width="35.75" style="7" customWidth="1"/>
    <col min="3072" max="3072" width="7.875" style="7" hidden="1" customWidth="1"/>
    <col min="3073" max="3074" width="12" style="7" customWidth="1"/>
    <col min="3075" max="3075" width="8" style="7" customWidth="1"/>
    <col min="3076" max="3076" width="7.875" style="7" customWidth="1"/>
    <col min="3077" max="3078" width="7.875" style="7" hidden="1" customWidth="1"/>
    <col min="3079" max="3326" width="7.875" style="7"/>
    <col min="3327" max="3327" width="35.75" style="7" customWidth="1"/>
    <col min="3328" max="3328" width="7.875" style="7" hidden="1" customWidth="1"/>
    <col min="3329" max="3330" width="12" style="7" customWidth="1"/>
    <col min="3331" max="3331" width="8" style="7" customWidth="1"/>
    <col min="3332" max="3332" width="7.875" style="7" customWidth="1"/>
    <col min="3333" max="3334" width="7.875" style="7" hidden="1" customWidth="1"/>
    <col min="3335" max="3582" width="7.875" style="7"/>
    <col min="3583" max="3583" width="35.75" style="7" customWidth="1"/>
    <col min="3584" max="3584" width="7.875" style="7" hidden="1" customWidth="1"/>
    <col min="3585" max="3586" width="12" style="7" customWidth="1"/>
    <col min="3587" max="3587" width="8" style="7" customWidth="1"/>
    <col min="3588" max="3588" width="7.875" style="7" customWidth="1"/>
    <col min="3589" max="3590" width="7.875" style="7" hidden="1" customWidth="1"/>
    <col min="3591" max="3838" width="7.875" style="7"/>
    <col min="3839" max="3839" width="35.75" style="7" customWidth="1"/>
    <col min="3840" max="3840" width="7.875" style="7" hidden="1" customWidth="1"/>
    <col min="3841" max="3842" width="12" style="7" customWidth="1"/>
    <col min="3843" max="3843" width="8" style="7" customWidth="1"/>
    <col min="3844" max="3844" width="7.875" style="7" customWidth="1"/>
    <col min="3845" max="3846" width="7.875" style="7" hidden="1" customWidth="1"/>
    <col min="3847" max="4094" width="7.875" style="7"/>
    <col min="4095" max="4095" width="35.75" style="7" customWidth="1"/>
    <col min="4096" max="4096" width="7.875" style="7" hidden="1" customWidth="1"/>
    <col min="4097" max="4098" width="12" style="7" customWidth="1"/>
    <col min="4099" max="4099" width="8" style="7" customWidth="1"/>
    <col min="4100" max="4100" width="7.875" style="7" customWidth="1"/>
    <col min="4101" max="4102" width="7.875" style="7" hidden="1" customWidth="1"/>
    <col min="4103" max="4350" width="7.875" style="7"/>
    <col min="4351" max="4351" width="35.75" style="7" customWidth="1"/>
    <col min="4352" max="4352" width="7.875" style="7" hidden="1" customWidth="1"/>
    <col min="4353" max="4354" width="12" style="7" customWidth="1"/>
    <col min="4355" max="4355" width="8" style="7" customWidth="1"/>
    <col min="4356" max="4356" width="7.875" style="7" customWidth="1"/>
    <col min="4357" max="4358" width="7.875" style="7" hidden="1" customWidth="1"/>
    <col min="4359" max="4606" width="7.875" style="7"/>
    <col min="4607" max="4607" width="35.75" style="7" customWidth="1"/>
    <col min="4608" max="4608" width="7.875" style="7" hidden="1" customWidth="1"/>
    <col min="4609" max="4610" width="12" style="7" customWidth="1"/>
    <col min="4611" max="4611" width="8" style="7" customWidth="1"/>
    <col min="4612" max="4612" width="7.875" style="7" customWidth="1"/>
    <col min="4613" max="4614" width="7.875" style="7" hidden="1" customWidth="1"/>
    <col min="4615" max="4862" width="7.875" style="7"/>
    <col min="4863" max="4863" width="35.75" style="7" customWidth="1"/>
    <col min="4864" max="4864" width="7.875" style="7" hidden="1" customWidth="1"/>
    <col min="4865" max="4866" width="12" style="7" customWidth="1"/>
    <col min="4867" max="4867" width="8" style="7" customWidth="1"/>
    <col min="4868" max="4868" width="7.875" style="7" customWidth="1"/>
    <col min="4869" max="4870" width="7.875" style="7" hidden="1" customWidth="1"/>
    <col min="4871" max="5118" width="7.875" style="7"/>
    <col min="5119" max="5119" width="35.75" style="7" customWidth="1"/>
    <col min="5120" max="5120" width="7.875" style="7" hidden="1" customWidth="1"/>
    <col min="5121" max="5122" width="12" style="7" customWidth="1"/>
    <col min="5123" max="5123" width="8" style="7" customWidth="1"/>
    <col min="5124" max="5124" width="7.875" style="7" customWidth="1"/>
    <col min="5125" max="5126" width="7.875" style="7" hidden="1" customWidth="1"/>
    <col min="5127" max="5374" width="7.875" style="7"/>
    <col min="5375" max="5375" width="35.75" style="7" customWidth="1"/>
    <col min="5376" max="5376" width="7.875" style="7" hidden="1" customWidth="1"/>
    <col min="5377" max="5378" width="12" style="7" customWidth="1"/>
    <col min="5379" max="5379" width="8" style="7" customWidth="1"/>
    <col min="5380" max="5380" width="7.875" style="7" customWidth="1"/>
    <col min="5381" max="5382" width="7.875" style="7" hidden="1" customWidth="1"/>
    <col min="5383" max="5630" width="7.875" style="7"/>
    <col min="5631" max="5631" width="35.75" style="7" customWidth="1"/>
    <col min="5632" max="5632" width="7.875" style="7" hidden="1" customWidth="1"/>
    <col min="5633" max="5634" width="12" style="7" customWidth="1"/>
    <col min="5635" max="5635" width="8" style="7" customWidth="1"/>
    <col min="5636" max="5636" width="7.875" style="7" customWidth="1"/>
    <col min="5637" max="5638" width="7.875" style="7" hidden="1" customWidth="1"/>
    <col min="5639" max="5886" width="7.875" style="7"/>
    <col min="5887" max="5887" width="35.75" style="7" customWidth="1"/>
    <col min="5888" max="5888" width="7.875" style="7" hidden="1" customWidth="1"/>
    <col min="5889" max="5890" width="12" style="7" customWidth="1"/>
    <col min="5891" max="5891" width="8" style="7" customWidth="1"/>
    <col min="5892" max="5892" width="7.875" style="7" customWidth="1"/>
    <col min="5893" max="5894" width="7.875" style="7" hidden="1" customWidth="1"/>
    <col min="5895" max="6142" width="7.875" style="7"/>
    <col min="6143" max="6143" width="35.75" style="7" customWidth="1"/>
    <col min="6144" max="6144" width="7.875" style="7" hidden="1" customWidth="1"/>
    <col min="6145" max="6146" width="12" style="7" customWidth="1"/>
    <col min="6147" max="6147" width="8" style="7" customWidth="1"/>
    <col min="6148" max="6148" width="7.875" style="7" customWidth="1"/>
    <col min="6149" max="6150" width="7.875" style="7" hidden="1" customWidth="1"/>
    <col min="6151" max="6398" width="7.875" style="7"/>
    <col min="6399" max="6399" width="35.75" style="7" customWidth="1"/>
    <col min="6400" max="6400" width="7.875" style="7" hidden="1" customWidth="1"/>
    <col min="6401" max="6402" width="12" style="7" customWidth="1"/>
    <col min="6403" max="6403" width="8" style="7" customWidth="1"/>
    <col min="6404" max="6404" width="7.875" style="7" customWidth="1"/>
    <col min="6405" max="6406" width="7.875" style="7" hidden="1" customWidth="1"/>
    <col min="6407" max="6654" width="7.875" style="7"/>
    <col min="6655" max="6655" width="35.75" style="7" customWidth="1"/>
    <col min="6656" max="6656" width="7.875" style="7" hidden="1" customWidth="1"/>
    <col min="6657" max="6658" width="12" style="7" customWidth="1"/>
    <col min="6659" max="6659" width="8" style="7" customWidth="1"/>
    <col min="6660" max="6660" width="7.875" style="7" customWidth="1"/>
    <col min="6661" max="6662" width="7.875" style="7" hidden="1" customWidth="1"/>
    <col min="6663" max="6910" width="7.875" style="7"/>
    <col min="6911" max="6911" width="35.75" style="7" customWidth="1"/>
    <col min="6912" max="6912" width="7.875" style="7" hidden="1" customWidth="1"/>
    <col min="6913" max="6914" width="12" style="7" customWidth="1"/>
    <col min="6915" max="6915" width="8" style="7" customWidth="1"/>
    <col min="6916" max="6916" width="7.875" style="7" customWidth="1"/>
    <col min="6917" max="6918" width="7.875" style="7" hidden="1" customWidth="1"/>
    <col min="6919" max="7166" width="7.875" style="7"/>
    <col min="7167" max="7167" width="35.75" style="7" customWidth="1"/>
    <col min="7168" max="7168" width="7.875" style="7" hidden="1" customWidth="1"/>
    <col min="7169" max="7170" width="12" style="7" customWidth="1"/>
    <col min="7171" max="7171" width="8" style="7" customWidth="1"/>
    <col min="7172" max="7172" width="7.875" style="7" customWidth="1"/>
    <col min="7173" max="7174" width="7.875" style="7" hidden="1" customWidth="1"/>
    <col min="7175" max="7422" width="7.875" style="7"/>
    <col min="7423" max="7423" width="35.75" style="7" customWidth="1"/>
    <col min="7424" max="7424" width="7.875" style="7" hidden="1" customWidth="1"/>
    <col min="7425" max="7426" width="12" style="7" customWidth="1"/>
    <col min="7427" max="7427" width="8" style="7" customWidth="1"/>
    <col min="7428" max="7428" width="7.875" style="7" customWidth="1"/>
    <col min="7429" max="7430" width="7.875" style="7" hidden="1" customWidth="1"/>
    <col min="7431" max="7678" width="7.875" style="7"/>
    <col min="7679" max="7679" width="35.75" style="7" customWidth="1"/>
    <col min="7680" max="7680" width="7.875" style="7" hidden="1" customWidth="1"/>
    <col min="7681" max="7682" width="12" style="7" customWidth="1"/>
    <col min="7683" max="7683" width="8" style="7" customWidth="1"/>
    <col min="7684" max="7684" width="7.875" style="7" customWidth="1"/>
    <col min="7685" max="7686" width="7.875" style="7" hidden="1" customWidth="1"/>
    <col min="7687" max="7934" width="7.875" style="7"/>
    <col min="7935" max="7935" width="35.75" style="7" customWidth="1"/>
    <col min="7936" max="7936" width="7.875" style="7" hidden="1" customWidth="1"/>
    <col min="7937" max="7938" width="12" style="7" customWidth="1"/>
    <col min="7939" max="7939" width="8" style="7" customWidth="1"/>
    <col min="7940" max="7940" width="7.875" style="7" customWidth="1"/>
    <col min="7941" max="7942" width="7.875" style="7" hidden="1" customWidth="1"/>
    <col min="7943" max="8190" width="7.875" style="7"/>
    <col min="8191" max="8191" width="35.75" style="7" customWidth="1"/>
    <col min="8192" max="8192" width="7.875" style="7" hidden="1" customWidth="1"/>
    <col min="8193" max="8194" width="12" style="7" customWidth="1"/>
    <col min="8195" max="8195" width="8" style="7" customWidth="1"/>
    <col min="8196" max="8196" width="7.875" style="7" customWidth="1"/>
    <col min="8197" max="8198" width="7.875" style="7" hidden="1" customWidth="1"/>
    <col min="8199" max="8446" width="7.875" style="7"/>
    <col min="8447" max="8447" width="35.75" style="7" customWidth="1"/>
    <col min="8448" max="8448" width="7.875" style="7" hidden="1" customWidth="1"/>
    <col min="8449" max="8450" width="12" style="7" customWidth="1"/>
    <col min="8451" max="8451" width="8" style="7" customWidth="1"/>
    <col min="8452" max="8452" width="7.875" style="7" customWidth="1"/>
    <col min="8453" max="8454" width="7.875" style="7" hidden="1" customWidth="1"/>
    <col min="8455" max="8702" width="7.875" style="7"/>
    <col min="8703" max="8703" width="35.75" style="7" customWidth="1"/>
    <col min="8704" max="8704" width="7.875" style="7" hidden="1" customWidth="1"/>
    <col min="8705" max="8706" width="12" style="7" customWidth="1"/>
    <col min="8707" max="8707" width="8" style="7" customWidth="1"/>
    <col min="8708" max="8708" width="7.875" style="7" customWidth="1"/>
    <col min="8709" max="8710" width="7.875" style="7" hidden="1" customWidth="1"/>
    <col min="8711" max="8958" width="7.875" style="7"/>
    <col min="8959" max="8959" width="35.75" style="7" customWidth="1"/>
    <col min="8960" max="8960" width="7.875" style="7" hidden="1" customWidth="1"/>
    <col min="8961" max="8962" width="12" style="7" customWidth="1"/>
    <col min="8963" max="8963" width="8" style="7" customWidth="1"/>
    <col min="8964" max="8964" width="7.875" style="7" customWidth="1"/>
    <col min="8965" max="8966" width="7.875" style="7" hidden="1" customWidth="1"/>
    <col min="8967" max="9214" width="7.875" style="7"/>
    <col min="9215" max="9215" width="35.75" style="7" customWidth="1"/>
    <col min="9216" max="9216" width="7.875" style="7" hidden="1" customWidth="1"/>
    <col min="9217" max="9218" width="12" style="7" customWidth="1"/>
    <col min="9219" max="9219" width="8" style="7" customWidth="1"/>
    <col min="9220" max="9220" width="7.875" style="7" customWidth="1"/>
    <col min="9221" max="9222" width="7.875" style="7" hidden="1" customWidth="1"/>
    <col min="9223" max="9470" width="7.875" style="7"/>
    <col min="9471" max="9471" width="35.75" style="7" customWidth="1"/>
    <col min="9472" max="9472" width="7.875" style="7" hidden="1" customWidth="1"/>
    <col min="9473" max="9474" width="12" style="7" customWidth="1"/>
    <col min="9475" max="9475" width="8" style="7" customWidth="1"/>
    <col min="9476" max="9476" width="7.875" style="7" customWidth="1"/>
    <col min="9477" max="9478" width="7.875" style="7" hidden="1" customWidth="1"/>
    <col min="9479" max="9726" width="7.875" style="7"/>
    <col min="9727" max="9727" width="35.75" style="7" customWidth="1"/>
    <col min="9728" max="9728" width="7.875" style="7" hidden="1" customWidth="1"/>
    <col min="9729" max="9730" width="12" style="7" customWidth="1"/>
    <col min="9731" max="9731" width="8" style="7" customWidth="1"/>
    <col min="9732" max="9732" width="7.875" style="7" customWidth="1"/>
    <col min="9733" max="9734" width="7.875" style="7" hidden="1" customWidth="1"/>
    <col min="9735" max="9982" width="7.875" style="7"/>
    <col min="9983" max="9983" width="35.75" style="7" customWidth="1"/>
    <col min="9984" max="9984" width="7.875" style="7" hidden="1" customWidth="1"/>
    <col min="9985" max="9986" width="12" style="7" customWidth="1"/>
    <col min="9987" max="9987" width="8" style="7" customWidth="1"/>
    <col min="9988" max="9988" width="7.875" style="7" customWidth="1"/>
    <col min="9989" max="9990" width="7.875" style="7" hidden="1" customWidth="1"/>
    <col min="9991" max="10238" width="7.875" style="7"/>
    <col min="10239" max="10239" width="35.75" style="7" customWidth="1"/>
    <col min="10240" max="10240" width="7.875" style="7" hidden="1" customWidth="1"/>
    <col min="10241" max="10242" width="12" style="7" customWidth="1"/>
    <col min="10243" max="10243" width="8" style="7" customWidth="1"/>
    <col min="10244" max="10244" width="7.875" style="7" customWidth="1"/>
    <col min="10245" max="10246" width="7.875" style="7" hidden="1" customWidth="1"/>
    <col min="10247" max="10494" width="7.875" style="7"/>
    <col min="10495" max="10495" width="35.75" style="7" customWidth="1"/>
    <col min="10496" max="10496" width="7.875" style="7" hidden="1" customWidth="1"/>
    <col min="10497" max="10498" width="12" style="7" customWidth="1"/>
    <col min="10499" max="10499" width="8" style="7" customWidth="1"/>
    <col min="10500" max="10500" width="7.875" style="7" customWidth="1"/>
    <col min="10501" max="10502" width="7.875" style="7" hidden="1" customWidth="1"/>
    <col min="10503" max="10750" width="7.875" style="7"/>
    <col min="10751" max="10751" width="35.75" style="7" customWidth="1"/>
    <col min="10752" max="10752" width="7.875" style="7" hidden="1" customWidth="1"/>
    <col min="10753" max="10754" width="12" style="7" customWidth="1"/>
    <col min="10755" max="10755" width="8" style="7" customWidth="1"/>
    <col min="10756" max="10756" width="7.875" style="7" customWidth="1"/>
    <col min="10757" max="10758" width="7.875" style="7" hidden="1" customWidth="1"/>
    <col min="10759" max="11006" width="7.875" style="7"/>
    <col min="11007" max="11007" width="35.75" style="7" customWidth="1"/>
    <col min="11008" max="11008" width="7.875" style="7" hidden="1" customWidth="1"/>
    <col min="11009" max="11010" width="12" style="7" customWidth="1"/>
    <col min="11011" max="11011" width="8" style="7" customWidth="1"/>
    <col min="11012" max="11012" width="7.875" style="7" customWidth="1"/>
    <col min="11013" max="11014" width="7.875" style="7" hidden="1" customWidth="1"/>
    <col min="11015" max="11262" width="7.875" style="7"/>
    <col min="11263" max="11263" width="35.75" style="7" customWidth="1"/>
    <col min="11264" max="11264" width="7.875" style="7" hidden="1" customWidth="1"/>
    <col min="11265" max="11266" width="12" style="7" customWidth="1"/>
    <col min="11267" max="11267" width="8" style="7" customWidth="1"/>
    <col min="11268" max="11268" width="7.875" style="7" customWidth="1"/>
    <col min="11269" max="11270" width="7.875" style="7" hidden="1" customWidth="1"/>
    <col min="11271" max="11518" width="7.875" style="7"/>
    <col min="11519" max="11519" width="35.75" style="7" customWidth="1"/>
    <col min="11520" max="11520" width="7.875" style="7" hidden="1" customWidth="1"/>
    <col min="11521" max="11522" width="12" style="7" customWidth="1"/>
    <col min="11523" max="11523" width="8" style="7" customWidth="1"/>
    <col min="11524" max="11524" width="7.875" style="7" customWidth="1"/>
    <col min="11525" max="11526" width="7.875" style="7" hidden="1" customWidth="1"/>
    <col min="11527" max="11774" width="7.875" style="7"/>
    <col min="11775" max="11775" width="35.75" style="7" customWidth="1"/>
    <col min="11776" max="11776" width="7.875" style="7" hidden="1" customWidth="1"/>
    <col min="11777" max="11778" width="12" style="7" customWidth="1"/>
    <col min="11779" max="11779" width="8" style="7" customWidth="1"/>
    <col min="11780" max="11780" width="7.875" style="7" customWidth="1"/>
    <col min="11781" max="11782" width="7.875" style="7" hidden="1" customWidth="1"/>
    <col min="11783" max="12030" width="7.875" style="7"/>
    <col min="12031" max="12031" width="35.75" style="7" customWidth="1"/>
    <col min="12032" max="12032" width="7.875" style="7" hidden="1" customWidth="1"/>
    <col min="12033" max="12034" width="12" style="7" customWidth="1"/>
    <col min="12035" max="12035" width="8" style="7" customWidth="1"/>
    <col min="12036" max="12036" width="7.875" style="7" customWidth="1"/>
    <col min="12037" max="12038" width="7.875" style="7" hidden="1" customWidth="1"/>
    <col min="12039" max="12286" width="7.875" style="7"/>
    <col min="12287" max="12287" width="35.75" style="7" customWidth="1"/>
    <col min="12288" max="12288" width="7.875" style="7" hidden="1" customWidth="1"/>
    <col min="12289" max="12290" width="12" style="7" customWidth="1"/>
    <col min="12291" max="12291" width="8" style="7" customWidth="1"/>
    <col min="12292" max="12292" width="7.875" style="7" customWidth="1"/>
    <col min="12293" max="12294" width="7.875" style="7" hidden="1" customWidth="1"/>
    <col min="12295" max="12542" width="7.875" style="7"/>
    <col min="12543" max="12543" width="35.75" style="7" customWidth="1"/>
    <col min="12544" max="12544" width="7.875" style="7" hidden="1" customWidth="1"/>
    <col min="12545" max="12546" width="12" style="7" customWidth="1"/>
    <col min="12547" max="12547" width="8" style="7" customWidth="1"/>
    <col min="12548" max="12548" width="7.875" style="7" customWidth="1"/>
    <col min="12549" max="12550" width="7.875" style="7" hidden="1" customWidth="1"/>
    <col min="12551" max="12798" width="7.875" style="7"/>
    <col min="12799" max="12799" width="35.75" style="7" customWidth="1"/>
    <col min="12800" max="12800" width="7.875" style="7" hidden="1" customWidth="1"/>
    <col min="12801" max="12802" width="12" style="7" customWidth="1"/>
    <col min="12803" max="12803" width="8" style="7" customWidth="1"/>
    <col min="12804" max="12804" width="7.875" style="7" customWidth="1"/>
    <col min="12805" max="12806" width="7.875" style="7" hidden="1" customWidth="1"/>
    <col min="12807" max="13054" width="7.875" style="7"/>
    <col min="13055" max="13055" width="35.75" style="7" customWidth="1"/>
    <col min="13056" max="13056" width="7.875" style="7" hidden="1" customWidth="1"/>
    <col min="13057" max="13058" width="12" style="7" customWidth="1"/>
    <col min="13059" max="13059" width="8" style="7" customWidth="1"/>
    <col min="13060" max="13060" width="7.875" style="7" customWidth="1"/>
    <col min="13061" max="13062" width="7.875" style="7" hidden="1" customWidth="1"/>
    <col min="13063" max="13310" width="7.875" style="7"/>
    <col min="13311" max="13311" width="35.75" style="7" customWidth="1"/>
    <col min="13312" max="13312" width="7.875" style="7" hidden="1" customWidth="1"/>
    <col min="13313" max="13314" width="12" style="7" customWidth="1"/>
    <col min="13315" max="13315" width="8" style="7" customWidth="1"/>
    <col min="13316" max="13316" width="7.875" style="7" customWidth="1"/>
    <col min="13317" max="13318" width="7.875" style="7" hidden="1" customWidth="1"/>
    <col min="13319" max="13566" width="7.875" style="7"/>
    <col min="13567" max="13567" width="35.75" style="7" customWidth="1"/>
    <col min="13568" max="13568" width="7.875" style="7" hidden="1" customWidth="1"/>
    <col min="13569" max="13570" width="12" style="7" customWidth="1"/>
    <col min="13571" max="13571" width="8" style="7" customWidth="1"/>
    <col min="13572" max="13572" width="7.875" style="7" customWidth="1"/>
    <col min="13573" max="13574" width="7.875" style="7" hidden="1" customWidth="1"/>
    <col min="13575" max="13822" width="7.875" style="7"/>
    <col min="13823" max="13823" width="35.75" style="7" customWidth="1"/>
    <col min="13824" max="13824" width="7.875" style="7" hidden="1" customWidth="1"/>
    <col min="13825" max="13826" width="12" style="7" customWidth="1"/>
    <col min="13827" max="13827" width="8" style="7" customWidth="1"/>
    <col min="13828" max="13828" width="7.875" style="7" customWidth="1"/>
    <col min="13829" max="13830" width="7.875" style="7" hidden="1" customWidth="1"/>
    <col min="13831" max="14078" width="7.875" style="7"/>
    <col min="14079" max="14079" width="35.75" style="7" customWidth="1"/>
    <col min="14080" max="14080" width="7.875" style="7" hidden="1" customWidth="1"/>
    <col min="14081" max="14082" width="12" style="7" customWidth="1"/>
    <col min="14083" max="14083" width="8" style="7" customWidth="1"/>
    <col min="14084" max="14084" width="7.875" style="7" customWidth="1"/>
    <col min="14085" max="14086" width="7.875" style="7" hidden="1" customWidth="1"/>
    <col min="14087" max="14334" width="7.875" style="7"/>
    <col min="14335" max="14335" width="35.75" style="7" customWidth="1"/>
    <col min="14336" max="14336" width="7.875" style="7" hidden="1" customWidth="1"/>
    <col min="14337" max="14338" width="12" style="7" customWidth="1"/>
    <col min="14339" max="14339" width="8" style="7" customWidth="1"/>
    <col min="14340" max="14340" width="7.875" style="7" customWidth="1"/>
    <col min="14341" max="14342" width="7.875" style="7" hidden="1" customWidth="1"/>
    <col min="14343" max="14590" width="7.875" style="7"/>
    <col min="14591" max="14591" width="35.75" style="7" customWidth="1"/>
    <col min="14592" max="14592" width="7.875" style="7" hidden="1" customWidth="1"/>
    <col min="14593" max="14594" width="12" style="7" customWidth="1"/>
    <col min="14595" max="14595" width="8" style="7" customWidth="1"/>
    <col min="14596" max="14596" width="7.875" style="7" customWidth="1"/>
    <col min="14597" max="14598" width="7.875" style="7" hidden="1" customWidth="1"/>
    <col min="14599" max="14846" width="7.875" style="7"/>
    <col min="14847" max="14847" width="35.75" style="7" customWidth="1"/>
    <col min="14848" max="14848" width="7.875" style="7" hidden="1" customWidth="1"/>
    <col min="14849" max="14850" width="12" style="7" customWidth="1"/>
    <col min="14851" max="14851" width="8" style="7" customWidth="1"/>
    <col min="14852" max="14852" width="7.875" style="7" customWidth="1"/>
    <col min="14853" max="14854" width="7.875" style="7" hidden="1" customWidth="1"/>
    <col min="14855" max="15102" width="7.875" style="7"/>
    <col min="15103" max="15103" width="35.75" style="7" customWidth="1"/>
    <col min="15104" max="15104" width="7.875" style="7" hidden="1" customWidth="1"/>
    <col min="15105" max="15106" width="12" style="7" customWidth="1"/>
    <col min="15107" max="15107" width="8" style="7" customWidth="1"/>
    <col min="15108" max="15108" width="7.875" style="7" customWidth="1"/>
    <col min="15109" max="15110" width="7.875" style="7" hidden="1" customWidth="1"/>
    <col min="15111" max="15358" width="7.875" style="7"/>
    <col min="15359" max="15359" width="35.75" style="7" customWidth="1"/>
    <col min="15360" max="15360" width="7.875" style="7" hidden="1" customWidth="1"/>
    <col min="15361" max="15362" width="12" style="7" customWidth="1"/>
    <col min="15363" max="15363" width="8" style="7" customWidth="1"/>
    <col min="15364" max="15364" width="7.875" style="7" customWidth="1"/>
    <col min="15365" max="15366" width="7.875" style="7" hidden="1" customWidth="1"/>
    <col min="15367" max="15614" width="7.875" style="7"/>
    <col min="15615" max="15615" width="35.75" style="7" customWidth="1"/>
    <col min="15616" max="15616" width="7.875" style="7" hidden="1" customWidth="1"/>
    <col min="15617" max="15618" width="12" style="7" customWidth="1"/>
    <col min="15619" max="15619" width="8" style="7" customWidth="1"/>
    <col min="15620" max="15620" width="7.875" style="7" customWidth="1"/>
    <col min="15621" max="15622" width="7.875" style="7" hidden="1" customWidth="1"/>
    <col min="15623" max="15870" width="7.875" style="7"/>
    <col min="15871" max="15871" width="35.75" style="7" customWidth="1"/>
    <col min="15872" max="15872" width="7.875" style="7" hidden="1" customWidth="1"/>
    <col min="15873" max="15874" width="12" style="7" customWidth="1"/>
    <col min="15875" max="15875" width="8" style="7" customWidth="1"/>
    <col min="15876" max="15876" width="7.875" style="7" customWidth="1"/>
    <col min="15877" max="15878" width="7.875" style="7" hidden="1" customWidth="1"/>
    <col min="15879" max="16126" width="7.875" style="7"/>
    <col min="16127" max="16127" width="35.75" style="7" customWidth="1"/>
    <col min="16128" max="16128" width="7.875" style="7" hidden="1" customWidth="1"/>
    <col min="16129" max="16130" width="12" style="7" customWidth="1"/>
    <col min="16131" max="16131" width="8" style="7" customWidth="1"/>
    <col min="16132" max="16132" width="7.875" style="7" customWidth="1"/>
    <col min="16133" max="16134" width="7.875" style="7" hidden="1" customWidth="1"/>
    <col min="16135" max="16384" width="7.875" style="7"/>
  </cols>
  <sheetData>
    <row r="1" ht="18" customHeight="1" spans="1:2">
      <c r="A1" s="8" t="s">
        <v>39</v>
      </c>
      <c r="B1" s="9"/>
    </row>
    <row r="2" ht="24" customHeight="1" spans="1:2">
      <c r="A2" s="10" t="s">
        <v>40</v>
      </c>
      <c r="B2" s="10"/>
    </row>
    <row r="3" ht="18.75" customHeight="1" spans="1:2">
      <c r="A3" s="215"/>
      <c r="B3" s="216" t="s">
        <v>41</v>
      </c>
    </row>
    <row r="4" s="5" customFormat="1" ht="28.5" customHeight="1" spans="1:3">
      <c r="A4" s="217" t="s">
        <v>42</v>
      </c>
      <c r="B4" s="218" t="s">
        <v>43</v>
      </c>
      <c r="C4" s="219"/>
    </row>
    <row r="5" s="2" customFormat="1" ht="21" customHeight="1" spans="1:3">
      <c r="A5" s="220" t="s">
        <v>44</v>
      </c>
      <c r="B5" s="175">
        <f>SUM(B6:B19)</f>
        <v>113090</v>
      </c>
      <c r="C5" s="221"/>
    </row>
    <row r="6" s="3" customFormat="1" ht="21" customHeight="1" spans="1:5">
      <c r="A6" s="222" t="s">
        <v>45</v>
      </c>
      <c r="B6" s="178">
        <v>38500</v>
      </c>
      <c r="C6" s="223"/>
      <c r="E6" s="3">
        <v>988753</v>
      </c>
    </row>
    <row r="7" s="4" customFormat="1" ht="21" customHeight="1" spans="1:5">
      <c r="A7" s="222" t="s">
        <v>46</v>
      </c>
      <c r="B7" s="178">
        <v>10400</v>
      </c>
      <c r="C7" s="224"/>
      <c r="E7" s="4">
        <v>822672</v>
      </c>
    </row>
    <row r="8" s="5" customFormat="1" ht="21" customHeight="1" spans="1:3">
      <c r="A8" s="222" t="s">
        <v>47</v>
      </c>
      <c r="B8" s="178">
        <v>4200</v>
      </c>
      <c r="C8" s="219"/>
    </row>
    <row r="9" s="4" customFormat="1" ht="21" customHeight="1" spans="1:5">
      <c r="A9" s="222" t="s">
        <v>48</v>
      </c>
      <c r="B9" s="178">
        <v>14</v>
      </c>
      <c r="C9" s="224"/>
      <c r="E9" s="4">
        <v>988753</v>
      </c>
    </row>
    <row r="10" s="4" customFormat="1" ht="21" customHeight="1" spans="1:5">
      <c r="A10" s="222" t="s">
        <v>49</v>
      </c>
      <c r="B10" s="178">
        <v>14000</v>
      </c>
      <c r="C10" s="224"/>
      <c r="E10" s="4">
        <v>822672</v>
      </c>
    </row>
    <row r="11" s="6" customFormat="1" ht="21" customHeight="1" spans="1:3">
      <c r="A11" s="222" t="s">
        <v>50</v>
      </c>
      <c r="B11" s="178">
        <v>6600</v>
      </c>
      <c r="C11" s="15"/>
    </row>
    <row r="12" ht="21" customHeight="1" spans="1:2">
      <c r="A12" s="222" t="s">
        <v>51</v>
      </c>
      <c r="B12" s="178">
        <v>3000</v>
      </c>
    </row>
    <row r="13" ht="21" customHeight="1" spans="1:2">
      <c r="A13" s="222" t="s">
        <v>52</v>
      </c>
      <c r="B13" s="178">
        <v>9000</v>
      </c>
    </row>
    <row r="14" ht="21" customHeight="1" spans="1:2">
      <c r="A14" s="222" t="s">
        <v>53</v>
      </c>
      <c r="B14" s="178">
        <v>5050</v>
      </c>
    </row>
    <row r="15" ht="21" customHeight="1" spans="1:2">
      <c r="A15" s="222" t="s">
        <v>54</v>
      </c>
      <c r="B15" s="178">
        <v>800</v>
      </c>
    </row>
    <row r="16" ht="21" customHeight="1" spans="1:2">
      <c r="A16" s="222" t="s">
        <v>55</v>
      </c>
      <c r="B16" s="178">
        <v>6500</v>
      </c>
    </row>
    <row r="17" ht="21" customHeight="1" spans="1:2">
      <c r="A17" s="222" t="s">
        <v>56</v>
      </c>
      <c r="B17" s="178">
        <v>15000</v>
      </c>
    </row>
    <row r="18" ht="21" customHeight="1" spans="1:2">
      <c r="A18" s="222" t="s">
        <v>57</v>
      </c>
      <c r="B18" s="178">
        <v>26</v>
      </c>
    </row>
    <row r="19" ht="21" customHeight="1" spans="1:2">
      <c r="A19" s="222" t="s">
        <v>58</v>
      </c>
      <c r="B19" s="178"/>
    </row>
    <row r="20" ht="21" customHeight="1" spans="1:2">
      <c r="A20" s="220" t="s">
        <v>59</v>
      </c>
      <c r="B20" s="175">
        <f>SUM(B21:B30)-B22-B23</f>
        <v>9730</v>
      </c>
    </row>
    <row r="21" ht="21" customHeight="1" spans="1:2">
      <c r="A21" s="225" t="s">
        <v>60</v>
      </c>
      <c r="B21" s="178">
        <v>6070</v>
      </c>
    </row>
    <row r="22" ht="21" customHeight="1" spans="1:2">
      <c r="A22" s="225" t="s">
        <v>61</v>
      </c>
      <c r="B22" s="178">
        <v>6000</v>
      </c>
    </row>
    <row r="23" ht="21" customHeight="1" spans="1:2">
      <c r="A23" s="225" t="s">
        <v>62</v>
      </c>
      <c r="B23" s="178">
        <v>70</v>
      </c>
    </row>
    <row r="24" ht="21" customHeight="1" spans="1:2">
      <c r="A24" s="225" t="s">
        <v>63</v>
      </c>
      <c r="B24" s="178">
        <v>380</v>
      </c>
    </row>
    <row r="25" ht="21" customHeight="1" spans="1:2">
      <c r="A25" s="225" t="s">
        <v>64</v>
      </c>
      <c r="B25" s="178">
        <f>1790-10</f>
        <v>1780</v>
      </c>
    </row>
    <row r="26" ht="21" customHeight="1" spans="1:2">
      <c r="A26" s="225" t="s">
        <v>65</v>
      </c>
      <c r="B26" s="178"/>
    </row>
    <row r="27" ht="21" customHeight="1" spans="1:2">
      <c r="A27" s="225" t="s">
        <v>66</v>
      </c>
      <c r="B27" s="178">
        <v>1500</v>
      </c>
    </row>
    <row r="28" ht="21" customHeight="1" spans="1:2">
      <c r="A28" s="225" t="s">
        <v>67</v>
      </c>
      <c r="B28" s="178"/>
    </row>
    <row r="29" ht="21" customHeight="1" spans="1:2">
      <c r="A29" s="225" t="s">
        <v>68</v>
      </c>
      <c r="B29" s="178"/>
    </row>
    <row r="30" ht="21" customHeight="1" spans="1:2">
      <c r="A30" s="225" t="s">
        <v>69</v>
      </c>
      <c r="B30" s="178"/>
    </row>
    <row r="31" ht="21" customHeight="1" spans="1:2">
      <c r="A31" s="226" t="s">
        <v>70</v>
      </c>
      <c r="B31" s="175">
        <f>B5+B20</f>
        <v>122820</v>
      </c>
    </row>
  </sheetData>
  <mergeCells count="1">
    <mergeCell ref="A2:B2"/>
  </mergeCells>
  <printOptions horizontalCentered="1"/>
  <pageMargins left="0.984251968503937" right="0.748031496062992" top="0.78740157480315" bottom="0.78740157480315" header="0.511811023622047" footer="0.511811023622047"/>
  <pageSetup paperSize="9" firstPageNumber="4294963191" orientation="portrait" useFirstPageNumber="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5"/>
  <sheetViews>
    <sheetView workbookViewId="0">
      <selection activeCell="A2" sqref="A2:B6"/>
    </sheetView>
  </sheetViews>
  <sheetFormatPr defaultColWidth="7.875" defaultRowHeight="15.75" outlineLevelCol="2"/>
  <cols>
    <col min="1" max="1" width="46" style="7" customWidth="1"/>
    <col min="2" max="3" width="18.75" style="7" customWidth="1"/>
    <col min="4" max="4" width="8" style="7" customWidth="1"/>
    <col min="5" max="5" width="7.875" style="7" customWidth="1"/>
    <col min="6" max="6" width="8.5" style="7" hidden="1" customWidth="1"/>
    <col min="7" max="7" width="7.875" style="7" hidden="1" customWidth="1"/>
    <col min="8" max="255" width="7.875" style="7"/>
    <col min="256" max="256" width="35.75" style="7" customWidth="1"/>
    <col min="257" max="257" width="7.875" style="7" hidden="1" customWidth="1"/>
    <col min="258" max="259" width="12" style="7" customWidth="1"/>
    <col min="260" max="260" width="8" style="7" customWidth="1"/>
    <col min="261" max="261" width="7.875" style="7" customWidth="1"/>
    <col min="262" max="263" width="7.875" style="7" hidden="1" customWidth="1"/>
    <col min="264" max="511" width="7.875" style="7"/>
    <col min="512" max="512" width="35.75" style="7" customWidth="1"/>
    <col min="513" max="513" width="7.875" style="7" hidden="1" customWidth="1"/>
    <col min="514" max="515" width="12" style="7" customWidth="1"/>
    <col min="516" max="516" width="8" style="7" customWidth="1"/>
    <col min="517" max="517" width="7.875" style="7" customWidth="1"/>
    <col min="518" max="519" width="7.875" style="7" hidden="1" customWidth="1"/>
    <col min="520" max="767" width="7.875" style="7"/>
    <col min="768" max="768" width="35.75" style="7" customWidth="1"/>
    <col min="769" max="769" width="7.875" style="7" hidden="1" customWidth="1"/>
    <col min="770" max="771" width="12" style="7" customWidth="1"/>
    <col min="772" max="772" width="8" style="7" customWidth="1"/>
    <col min="773" max="773" width="7.875" style="7" customWidth="1"/>
    <col min="774" max="775" width="7.875" style="7" hidden="1" customWidth="1"/>
    <col min="776" max="1023" width="7.875" style="7"/>
    <col min="1024" max="1024" width="35.75" style="7" customWidth="1"/>
    <col min="1025" max="1025" width="7.875" style="7" hidden="1" customWidth="1"/>
    <col min="1026" max="1027" width="12" style="7" customWidth="1"/>
    <col min="1028" max="1028" width="8" style="7" customWidth="1"/>
    <col min="1029" max="1029" width="7.875" style="7" customWidth="1"/>
    <col min="1030" max="1031" width="7.875" style="7" hidden="1" customWidth="1"/>
    <col min="1032" max="1279" width="7.875" style="7"/>
    <col min="1280" max="1280" width="35.75" style="7" customWidth="1"/>
    <col min="1281" max="1281" width="7.875" style="7" hidden="1" customWidth="1"/>
    <col min="1282" max="1283" width="12" style="7" customWidth="1"/>
    <col min="1284" max="1284" width="8" style="7" customWidth="1"/>
    <col min="1285" max="1285" width="7.875" style="7" customWidth="1"/>
    <col min="1286" max="1287" width="7.875" style="7" hidden="1" customWidth="1"/>
    <col min="1288" max="1535" width="7.875" style="7"/>
    <col min="1536" max="1536" width="35.75" style="7" customWidth="1"/>
    <col min="1537" max="1537" width="7.875" style="7" hidden="1" customWidth="1"/>
    <col min="1538" max="1539" width="12" style="7" customWidth="1"/>
    <col min="1540" max="1540" width="8" style="7" customWidth="1"/>
    <col min="1541" max="1541" width="7.875" style="7" customWidth="1"/>
    <col min="1542" max="1543" width="7.875" style="7" hidden="1" customWidth="1"/>
    <col min="1544" max="1791" width="7.875" style="7"/>
    <col min="1792" max="1792" width="35.75" style="7" customWidth="1"/>
    <col min="1793" max="1793" width="7.875" style="7" hidden="1" customWidth="1"/>
    <col min="1794" max="1795" width="12" style="7" customWidth="1"/>
    <col min="1796" max="1796" width="8" style="7" customWidth="1"/>
    <col min="1797" max="1797" width="7.875" style="7" customWidth="1"/>
    <col min="1798" max="1799" width="7.875" style="7" hidden="1" customWidth="1"/>
    <col min="1800" max="2047" width="7.875" style="7"/>
    <col min="2048" max="2048" width="35.75" style="7" customWidth="1"/>
    <col min="2049" max="2049" width="7.875" style="7" hidden="1" customWidth="1"/>
    <col min="2050" max="2051" width="12" style="7" customWidth="1"/>
    <col min="2052" max="2052" width="8" style="7" customWidth="1"/>
    <col min="2053" max="2053" width="7.875" style="7" customWidth="1"/>
    <col min="2054" max="2055" width="7.875" style="7" hidden="1" customWidth="1"/>
    <col min="2056" max="2303" width="7.875" style="7"/>
    <col min="2304" max="2304" width="35.75" style="7" customWidth="1"/>
    <col min="2305" max="2305" width="7.875" style="7" hidden="1" customWidth="1"/>
    <col min="2306" max="2307" width="12" style="7" customWidth="1"/>
    <col min="2308" max="2308" width="8" style="7" customWidth="1"/>
    <col min="2309" max="2309" width="7.875" style="7" customWidth="1"/>
    <col min="2310" max="2311" width="7.875" style="7" hidden="1" customWidth="1"/>
    <col min="2312" max="2559" width="7.875" style="7"/>
    <col min="2560" max="2560" width="35.75" style="7" customWidth="1"/>
    <col min="2561" max="2561" width="7.875" style="7" hidden="1" customWidth="1"/>
    <col min="2562" max="2563" width="12" style="7" customWidth="1"/>
    <col min="2564" max="2564" width="8" style="7" customWidth="1"/>
    <col min="2565" max="2565" width="7.875" style="7" customWidth="1"/>
    <col min="2566" max="2567" width="7.875" style="7" hidden="1" customWidth="1"/>
    <col min="2568" max="2815" width="7.875" style="7"/>
    <col min="2816" max="2816" width="35.75" style="7" customWidth="1"/>
    <col min="2817" max="2817" width="7.875" style="7" hidden="1" customWidth="1"/>
    <col min="2818" max="2819" width="12" style="7" customWidth="1"/>
    <col min="2820" max="2820" width="8" style="7" customWidth="1"/>
    <col min="2821" max="2821" width="7.875" style="7" customWidth="1"/>
    <col min="2822" max="2823" width="7.875" style="7" hidden="1" customWidth="1"/>
    <col min="2824" max="3071" width="7.875" style="7"/>
    <col min="3072" max="3072" width="35.75" style="7" customWidth="1"/>
    <col min="3073" max="3073" width="7.875" style="7" hidden="1" customWidth="1"/>
    <col min="3074" max="3075" width="12" style="7" customWidth="1"/>
    <col min="3076" max="3076" width="8" style="7" customWidth="1"/>
    <col min="3077" max="3077" width="7.875" style="7" customWidth="1"/>
    <col min="3078" max="3079" width="7.875" style="7" hidden="1" customWidth="1"/>
    <col min="3080" max="3327" width="7.875" style="7"/>
    <col min="3328" max="3328" width="35.75" style="7" customWidth="1"/>
    <col min="3329" max="3329" width="7.875" style="7" hidden="1" customWidth="1"/>
    <col min="3330" max="3331" width="12" style="7" customWidth="1"/>
    <col min="3332" max="3332" width="8" style="7" customWidth="1"/>
    <col min="3333" max="3333" width="7.875" style="7" customWidth="1"/>
    <col min="3334" max="3335" width="7.875" style="7" hidden="1" customWidth="1"/>
    <col min="3336" max="3583" width="7.875" style="7"/>
    <col min="3584" max="3584" width="35.75" style="7" customWidth="1"/>
    <col min="3585" max="3585" width="7.875" style="7" hidden="1" customWidth="1"/>
    <col min="3586" max="3587" width="12" style="7" customWidth="1"/>
    <col min="3588" max="3588" width="8" style="7" customWidth="1"/>
    <col min="3589" max="3589" width="7.875" style="7" customWidth="1"/>
    <col min="3590" max="3591" width="7.875" style="7" hidden="1" customWidth="1"/>
    <col min="3592" max="3839" width="7.875" style="7"/>
    <col min="3840" max="3840" width="35.75" style="7" customWidth="1"/>
    <col min="3841" max="3841" width="7.875" style="7" hidden="1" customWidth="1"/>
    <col min="3842" max="3843" width="12" style="7" customWidth="1"/>
    <col min="3844" max="3844" width="8" style="7" customWidth="1"/>
    <col min="3845" max="3845" width="7.875" style="7" customWidth="1"/>
    <col min="3846" max="3847" width="7.875" style="7" hidden="1" customWidth="1"/>
    <col min="3848" max="4095" width="7.875" style="7"/>
    <col min="4096" max="4096" width="35.75" style="7" customWidth="1"/>
    <col min="4097" max="4097" width="7.875" style="7" hidden="1" customWidth="1"/>
    <col min="4098" max="4099" width="12" style="7" customWidth="1"/>
    <col min="4100" max="4100" width="8" style="7" customWidth="1"/>
    <col min="4101" max="4101" width="7.875" style="7" customWidth="1"/>
    <col min="4102" max="4103" width="7.875" style="7" hidden="1" customWidth="1"/>
    <col min="4104" max="4351" width="7.875" style="7"/>
    <col min="4352" max="4352" width="35.75" style="7" customWidth="1"/>
    <col min="4353" max="4353" width="7.875" style="7" hidden="1" customWidth="1"/>
    <col min="4354" max="4355" width="12" style="7" customWidth="1"/>
    <col min="4356" max="4356" width="8" style="7" customWidth="1"/>
    <col min="4357" max="4357" width="7.875" style="7" customWidth="1"/>
    <col min="4358" max="4359" width="7.875" style="7" hidden="1" customWidth="1"/>
    <col min="4360" max="4607" width="7.875" style="7"/>
    <col min="4608" max="4608" width="35.75" style="7" customWidth="1"/>
    <col min="4609" max="4609" width="7.875" style="7" hidden="1" customWidth="1"/>
    <col min="4610" max="4611" width="12" style="7" customWidth="1"/>
    <col min="4612" max="4612" width="8" style="7" customWidth="1"/>
    <col min="4613" max="4613" width="7.875" style="7" customWidth="1"/>
    <col min="4614" max="4615" width="7.875" style="7" hidden="1" customWidth="1"/>
    <col min="4616" max="4863" width="7.875" style="7"/>
    <col min="4864" max="4864" width="35.75" style="7" customWidth="1"/>
    <col min="4865" max="4865" width="7.875" style="7" hidden="1" customWidth="1"/>
    <col min="4866" max="4867" width="12" style="7" customWidth="1"/>
    <col min="4868" max="4868" width="8" style="7" customWidth="1"/>
    <col min="4869" max="4869" width="7.875" style="7" customWidth="1"/>
    <col min="4870" max="4871" width="7.875" style="7" hidden="1" customWidth="1"/>
    <col min="4872" max="5119" width="7.875" style="7"/>
    <col min="5120" max="5120" width="35.75" style="7" customWidth="1"/>
    <col min="5121" max="5121" width="7.875" style="7" hidden="1" customWidth="1"/>
    <col min="5122" max="5123" width="12" style="7" customWidth="1"/>
    <col min="5124" max="5124" width="8" style="7" customWidth="1"/>
    <col min="5125" max="5125" width="7.875" style="7" customWidth="1"/>
    <col min="5126" max="5127" width="7.875" style="7" hidden="1" customWidth="1"/>
    <col min="5128" max="5375" width="7.875" style="7"/>
    <col min="5376" max="5376" width="35.75" style="7" customWidth="1"/>
    <col min="5377" max="5377" width="7.875" style="7" hidden="1" customWidth="1"/>
    <col min="5378" max="5379" width="12" style="7" customWidth="1"/>
    <col min="5380" max="5380" width="8" style="7" customWidth="1"/>
    <col min="5381" max="5381" width="7.875" style="7" customWidth="1"/>
    <col min="5382" max="5383" width="7.875" style="7" hidden="1" customWidth="1"/>
    <col min="5384" max="5631" width="7.875" style="7"/>
    <col min="5632" max="5632" width="35.75" style="7" customWidth="1"/>
    <col min="5633" max="5633" width="7.875" style="7" hidden="1" customWidth="1"/>
    <col min="5634" max="5635" width="12" style="7" customWidth="1"/>
    <col min="5636" max="5636" width="8" style="7" customWidth="1"/>
    <col min="5637" max="5637" width="7.875" style="7" customWidth="1"/>
    <col min="5638" max="5639" width="7.875" style="7" hidden="1" customWidth="1"/>
    <col min="5640" max="5887" width="7.875" style="7"/>
    <col min="5888" max="5888" width="35.75" style="7" customWidth="1"/>
    <col min="5889" max="5889" width="7.875" style="7" hidden="1" customWidth="1"/>
    <col min="5890" max="5891" width="12" style="7" customWidth="1"/>
    <col min="5892" max="5892" width="8" style="7" customWidth="1"/>
    <col min="5893" max="5893" width="7.875" style="7" customWidth="1"/>
    <col min="5894" max="5895" width="7.875" style="7" hidden="1" customWidth="1"/>
    <col min="5896" max="6143" width="7.875" style="7"/>
    <col min="6144" max="6144" width="35.75" style="7" customWidth="1"/>
    <col min="6145" max="6145" width="7.875" style="7" hidden="1" customWidth="1"/>
    <col min="6146" max="6147" width="12" style="7" customWidth="1"/>
    <col min="6148" max="6148" width="8" style="7" customWidth="1"/>
    <col min="6149" max="6149" width="7.875" style="7" customWidth="1"/>
    <col min="6150" max="6151" width="7.875" style="7" hidden="1" customWidth="1"/>
    <col min="6152" max="6399" width="7.875" style="7"/>
    <col min="6400" max="6400" width="35.75" style="7" customWidth="1"/>
    <col min="6401" max="6401" width="7.875" style="7" hidden="1" customWidth="1"/>
    <col min="6402" max="6403" width="12" style="7" customWidth="1"/>
    <col min="6404" max="6404" width="8" style="7" customWidth="1"/>
    <col min="6405" max="6405" width="7.875" style="7" customWidth="1"/>
    <col min="6406" max="6407" width="7.875" style="7" hidden="1" customWidth="1"/>
    <col min="6408" max="6655" width="7.875" style="7"/>
    <col min="6656" max="6656" width="35.75" style="7" customWidth="1"/>
    <col min="6657" max="6657" width="7.875" style="7" hidden="1" customWidth="1"/>
    <col min="6658" max="6659" width="12" style="7" customWidth="1"/>
    <col min="6660" max="6660" width="8" style="7" customWidth="1"/>
    <col min="6661" max="6661" width="7.875" style="7" customWidth="1"/>
    <col min="6662" max="6663" width="7.875" style="7" hidden="1" customWidth="1"/>
    <col min="6664" max="6911" width="7.875" style="7"/>
    <col min="6912" max="6912" width="35.75" style="7" customWidth="1"/>
    <col min="6913" max="6913" width="7.875" style="7" hidden="1" customWidth="1"/>
    <col min="6914" max="6915" width="12" style="7" customWidth="1"/>
    <col min="6916" max="6916" width="8" style="7" customWidth="1"/>
    <col min="6917" max="6917" width="7.875" style="7" customWidth="1"/>
    <col min="6918" max="6919" width="7.875" style="7" hidden="1" customWidth="1"/>
    <col min="6920" max="7167" width="7.875" style="7"/>
    <col min="7168" max="7168" width="35.75" style="7" customWidth="1"/>
    <col min="7169" max="7169" width="7.875" style="7" hidden="1" customWidth="1"/>
    <col min="7170" max="7171" width="12" style="7" customWidth="1"/>
    <col min="7172" max="7172" width="8" style="7" customWidth="1"/>
    <col min="7173" max="7173" width="7.875" style="7" customWidth="1"/>
    <col min="7174" max="7175" width="7.875" style="7" hidden="1" customWidth="1"/>
    <col min="7176" max="7423" width="7.875" style="7"/>
    <col min="7424" max="7424" width="35.75" style="7" customWidth="1"/>
    <col min="7425" max="7425" width="7.875" style="7" hidden="1" customWidth="1"/>
    <col min="7426" max="7427" width="12" style="7" customWidth="1"/>
    <col min="7428" max="7428" width="8" style="7" customWidth="1"/>
    <col min="7429" max="7429" width="7.875" style="7" customWidth="1"/>
    <col min="7430" max="7431" width="7.875" style="7" hidden="1" customWidth="1"/>
    <col min="7432" max="7679" width="7.875" style="7"/>
    <col min="7680" max="7680" width="35.75" style="7" customWidth="1"/>
    <col min="7681" max="7681" width="7.875" style="7" hidden="1" customWidth="1"/>
    <col min="7682" max="7683" width="12" style="7" customWidth="1"/>
    <col min="7684" max="7684" width="8" style="7" customWidth="1"/>
    <col min="7685" max="7685" width="7.875" style="7" customWidth="1"/>
    <col min="7686" max="7687" width="7.875" style="7" hidden="1" customWidth="1"/>
    <col min="7688" max="7935" width="7.875" style="7"/>
    <col min="7936" max="7936" width="35.75" style="7" customWidth="1"/>
    <col min="7937" max="7937" width="7.875" style="7" hidden="1" customWidth="1"/>
    <col min="7938" max="7939" width="12" style="7" customWidth="1"/>
    <col min="7940" max="7940" width="8" style="7" customWidth="1"/>
    <col min="7941" max="7941" width="7.875" style="7" customWidth="1"/>
    <col min="7942" max="7943" width="7.875" style="7" hidden="1" customWidth="1"/>
    <col min="7944" max="8191" width="7.875" style="7"/>
    <col min="8192" max="8192" width="35.75" style="7" customWidth="1"/>
    <col min="8193" max="8193" width="7.875" style="7" hidden="1" customWidth="1"/>
    <col min="8194" max="8195" width="12" style="7" customWidth="1"/>
    <col min="8196" max="8196" width="8" style="7" customWidth="1"/>
    <col min="8197" max="8197" width="7.875" style="7" customWidth="1"/>
    <col min="8198" max="8199" width="7.875" style="7" hidden="1" customWidth="1"/>
    <col min="8200" max="8447" width="7.875" style="7"/>
    <col min="8448" max="8448" width="35.75" style="7" customWidth="1"/>
    <col min="8449" max="8449" width="7.875" style="7" hidden="1" customWidth="1"/>
    <col min="8450" max="8451" width="12" style="7" customWidth="1"/>
    <col min="8452" max="8452" width="8" style="7" customWidth="1"/>
    <col min="8453" max="8453" width="7.875" style="7" customWidth="1"/>
    <col min="8454" max="8455" width="7.875" style="7" hidden="1" customWidth="1"/>
    <col min="8456" max="8703" width="7.875" style="7"/>
    <col min="8704" max="8704" width="35.75" style="7" customWidth="1"/>
    <col min="8705" max="8705" width="7.875" style="7" hidden="1" customWidth="1"/>
    <col min="8706" max="8707" width="12" style="7" customWidth="1"/>
    <col min="8708" max="8708" width="8" style="7" customWidth="1"/>
    <col min="8709" max="8709" width="7.875" style="7" customWidth="1"/>
    <col min="8710" max="8711" width="7.875" style="7" hidden="1" customWidth="1"/>
    <col min="8712" max="8959" width="7.875" style="7"/>
    <col min="8960" max="8960" width="35.75" style="7" customWidth="1"/>
    <col min="8961" max="8961" width="7.875" style="7" hidden="1" customWidth="1"/>
    <col min="8962" max="8963" width="12" style="7" customWidth="1"/>
    <col min="8964" max="8964" width="8" style="7" customWidth="1"/>
    <col min="8965" max="8965" width="7.875" style="7" customWidth="1"/>
    <col min="8966" max="8967" width="7.875" style="7" hidden="1" customWidth="1"/>
    <col min="8968" max="9215" width="7.875" style="7"/>
    <col min="9216" max="9216" width="35.75" style="7" customWidth="1"/>
    <col min="9217" max="9217" width="7.875" style="7" hidden="1" customWidth="1"/>
    <col min="9218" max="9219" width="12" style="7" customWidth="1"/>
    <col min="9220" max="9220" width="8" style="7" customWidth="1"/>
    <col min="9221" max="9221" width="7.875" style="7" customWidth="1"/>
    <col min="9222" max="9223" width="7.875" style="7" hidden="1" customWidth="1"/>
    <col min="9224" max="9471" width="7.875" style="7"/>
    <col min="9472" max="9472" width="35.75" style="7" customWidth="1"/>
    <col min="9473" max="9473" width="7.875" style="7" hidden="1" customWidth="1"/>
    <col min="9474" max="9475" width="12" style="7" customWidth="1"/>
    <col min="9476" max="9476" width="8" style="7" customWidth="1"/>
    <col min="9477" max="9477" width="7.875" style="7" customWidth="1"/>
    <col min="9478" max="9479" width="7.875" style="7" hidden="1" customWidth="1"/>
    <col min="9480" max="9727" width="7.875" style="7"/>
    <col min="9728" max="9728" width="35.75" style="7" customWidth="1"/>
    <col min="9729" max="9729" width="7.875" style="7" hidden="1" customWidth="1"/>
    <col min="9730" max="9731" width="12" style="7" customWidth="1"/>
    <col min="9732" max="9732" width="8" style="7" customWidth="1"/>
    <col min="9733" max="9733" width="7.875" style="7" customWidth="1"/>
    <col min="9734" max="9735" width="7.875" style="7" hidden="1" customWidth="1"/>
    <col min="9736" max="9983" width="7.875" style="7"/>
    <col min="9984" max="9984" width="35.75" style="7" customWidth="1"/>
    <col min="9985" max="9985" width="7.875" style="7" hidden="1" customWidth="1"/>
    <col min="9986" max="9987" width="12" style="7" customWidth="1"/>
    <col min="9988" max="9988" width="8" style="7" customWidth="1"/>
    <col min="9989" max="9989" width="7.875" style="7" customWidth="1"/>
    <col min="9990" max="9991" width="7.875" style="7" hidden="1" customWidth="1"/>
    <col min="9992" max="10239" width="7.875" style="7"/>
    <col min="10240" max="10240" width="35.75" style="7" customWidth="1"/>
    <col min="10241" max="10241" width="7.875" style="7" hidden="1" customWidth="1"/>
    <col min="10242" max="10243" width="12" style="7" customWidth="1"/>
    <col min="10244" max="10244" width="8" style="7" customWidth="1"/>
    <col min="10245" max="10245" width="7.875" style="7" customWidth="1"/>
    <col min="10246" max="10247" width="7.875" style="7" hidden="1" customWidth="1"/>
    <col min="10248" max="10495" width="7.875" style="7"/>
    <col min="10496" max="10496" width="35.75" style="7" customWidth="1"/>
    <col min="10497" max="10497" width="7.875" style="7" hidden="1" customWidth="1"/>
    <col min="10498" max="10499" width="12" style="7" customWidth="1"/>
    <col min="10500" max="10500" width="8" style="7" customWidth="1"/>
    <col min="10501" max="10501" width="7.875" style="7" customWidth="1"/>
    <col min="10502" max="10503" width="7.875" style="7" hidden="1" customWidth="1"/>
    <col min="10504" max="10751" width="7.875" style="7"/>
    <col min="10752" max="10752" width="35.75" style="7" customWidth="1"/>
    <col min="10753" max="10753" width="7.875" style="7" hidden="1" customWidth="1"/>
    <col min="10754" max="10755" width="12" style="7" customWidth="1"/>
    <col min="10756" max="10756" width="8" style="7" customWidth="1"/>
    <col min="10757" max="10757" width="7.875" style="7" customWidth="1"/>
    <col min="10758" max="10759" width="7.875" style="7" hidden="1" customWidth="1"/>
    <col min="10760" max="11007" width="7.875" style="7"/>
    <col min="11008" max="11008" width="35.75" style="7" customWidth="1"/>
    <col min="11009" max="11009" width="7.875" style="7" hidden="1" customWidth="1"/>
    <col min="11010" max="11011" width="12" style="7" customWidth="1"/>
    <col min="11012" max="11012" width="8" style="7" customWidth="1"/>
    <col min="11013" max="11013" width="7.875" style="7" customWidth="1"/>
    <col min="11014" max="11015" width="7.875" style="7" hidden="1" customWidth="1"/>
    <col min="11016" max="11263" width="7.875" style="7"/>
    <col min="11264" max="11264" width="35.75" style="7" customWidth="1"/>
    <col min="11265" max="11265" width="7.875" style="7" hidden="1" customWidth="1"/>
    <col min="11266" max="11267" width="12" style="7" customWidth="1"/>
    <col min="11268" max="11268" width="8" style="7" customWidth="1"/>
    <col min="11269" max="11269" width="7.875" style="7" customWidth="1"/>
    <col min="11270" max="11271" width="7.875" style="7" hidden="1" customWidth="1"/>
    <col min="11272" max="11519" width="7.875" style="7"/>
    <col min="11520" max="11520" width="35.75" style="7" customWidth="1"/>
    <col min="11521" max="11521" width="7.875" style="7" hidden="1" customWidth="1"/>
    <col min="11522" max="11523" width="12" style="7" customWidth="1"/>
    <col min="11524" max="11524" width="8" style="7" customWidth="1"/>
    <col min="11525" max="11525" width="7.875" style="7" customWidth="1"/>
    <col min="11526" max="11527" width="7.875" style="7" hidden="1" customWidth="1"/>
    <col min="11528" max="11775" width="7.875" style="7"/>
    <col min="11776" max="11776" width="35.75" style="7" customWidth="1"/>
    <col min="11777" max="11777" width="7.875" style="7" hidden="1" customWidth="1"/>
    <col min="11778" max="11779" width="12" style="7" customWidth="1"/>
    <col min="11780" max="11780" width="8" style="7" customWidth="1"/>
    <col min="11781" max="11781" width="7.875" style="7" customWidth="1"/>
    <col min="11782" max="11783" width="7.875" style="7" hidden="1" customWidth="1"/>
    <col min="11784" max="12031" width="7.875" style="7"/>
    <col min="12032" max="12032" width="35.75" style="7" customWidth="1"/>
    <col min="12033" max="12033" width="7.875" style="7" hidden="1" customWidth="1"/>
    <col min="12034" max="12035" width="12" style="7" customWidth="1"/>
    <col min="12036" max="12036" width="8" style="7" customWidth="1"/>
    <col min="12037" max="12037" width="7.875" style="7" customWidth="1"/>
    <col min="12038" max="12039" width="7.875" style="7" hidden="1" customWidth="1"/>
    <col min="12040" max="12287" width="7.875" style="7"/>
    <col min="12288" max="12288" width="35.75" style="7" customWidth="1"/>
    <col min="12289" max="12289" width="7.875" style="7" hidden="1" customWidth="1"/>
    <col min="12290" max="12291" width="12" style="7" customWidth="1"/>
    <col min="12292" max="12292" width="8" style="7" customWidth="1"/>
    <col min="12293" max="12293" width="7.875" style="7" customWidth="1"/>
    <col min="12294" max="12295" width="7.875" style="7" hidden="1" customWidth="1"/>
    <col min="12296" max="12543" width="7.875" style="7"/>
    <col min="12544" max="12544" width="35.75" style="7" customWidth="1"/>
    <col min="12545" max="12545" width="7.875" style="7" hidden="1" customWidth="1"/>
    <col min="12546" max="12547" width="12" style="7" customWidth="1"/>
    <col min="12548" max="12548" width="8" style="7" customWidth="1"/>
    <col min="12549" max="12549" width="7.875" style="7" customWidth="1"/>
    <col min="12550" max="12551" width="7.875" style="7" hidden="1" customWidth="1"/>
    <col min="12552" max="12799" width="7.875" style="7"/>
    <col min="12800" max="12800" width="35.75" style="7" customWidth="1"/>
    <col min="12801" max="12801" width="7.875" style="7" hidden="1" customWidth="1"/>
    <col min="12802" max="12803" width="12" style="7" customWidth="1"/>
    <col min="12804" max="12804" width="8" style="7" customWidth="1"/>
    <col min="12805" max="12805" width="7.875" style="7" customWidth="1"/>
    <col min="12806" max="12807" width="7.875" style="7" hidden="1" customWidth="1"/>
    <col min="12808" max="13055" width="7.875" style="7"/>
    <col min="13056" max="13056" width="35.75" style="7" customWidth="1"/>
    <col min="13057" max="13057" width="7.875" style="7" hidden="1" customWidth="1"/>
    <col min="13058" max="13059" width="12" style="7" customWidth="1"/>
    <col min="13060" max="13060" width="8" style="7" customWidth="1"/>
    <col min="13061" max="13061" width="7.875" style="7" customWidth="1"/>
    <col min="13062" max="13063" width="7.875" style="7" hidden="1" customWidth="1"/>
    <col min="13064" max="13311" width="7.875" style="7"/>
    <col min="13312" max="13312" width="35.75" style="7" customWidth="1"/>
    <col min="13313" max="13313" width="7.875" style="7" hidden="1" customWidth="1"/>
    <col min="13314" max="13315" width="12" style="7" customWidth="1"/>
    <col min="13316" max="13316" width="8" style="7" customWidth="1"/>
    <col min="13317" max="13317" width="7.875" style="7" customWidth="1"/>
    <col min="13318" max="13319" width="7.875" style="7" hidden="1" customWidth="1"/>
    <col min="13320" max="13567" width="7.875" style="7"/>
    <col min="13568" max="13568" width="35.75" style="7" customWidth="1"/>
    <col min="13569" max="13569" width="7.875" style="7" hidden="1" customWidth="1"/>
    <col min="13570" max="13571" width="12" style="7" customWidth="1"/>
    <col min="13572" max="13572" width="8" style="7" customWidth="1"/>
    <col min="13573" max="13573" width="7.875" style="7" customWidth="1"/>
    <col min="13574" max="13575" width="7.875" style="7" hidden="1" customWidth="1"/>
    <col min="13576" max="13823" width="7.875" style="7"/>
    <col min="13824" max="13824" width="35.75" style="7" customWidth="1"/>
    <col min="13825" max="13825" width="7.875" style="7" hidden="1" customWidth="1"/>
    <col min="13826" max="13827" width="12" style="7" customWidth="1"/>
    <col min="13828" max="13828" width="8" style="7" customWidth="1"/>
    <col min="13829" max="13829" width="7.875" style="7" customWidth="1"/>
    <col min="13830" max="13831" width="7.875" style="7" hidden="1" customWidth="1"/>
    <col min="13832" max="14079" width="7.875" style="7"/>
    <col min="14080" max="14080" width="35.75" style="7" customWidth="1"/>
    <col min="14081" max="14081" width="7.875" style="7" hidden="1" customWidth="1"/>
    <col min="14082" max="14083" width="12" style="7" customWidth="1"/>
    <col min="14084" max="14084" width="8" style="7" customWidth="1"/>
    <col min="14085" max="14085" width="7.875" style="7" customWidth="1"/>
    <col min="14086" max="14087" width="7.875" style="7" hidden="1" customWidth="1"/>
    <col min="14088" max="14335" width="7.875" style="7"/>
    <col min="14336" max="14336" width="35.75" style="7" customWidth="1"/>
    <col min="14337" max="14337" width="7.875" style="7" hidden="1" customWidth="1"/>
    <col min="14338" max="14339" width="12" style="7" customWidth="1"/>
    <col min="14340" max="14340" width="8" style="7" customWidth="1"/>
    <col min="14341" max="14341" width="7.875" style="7" customWidth="1"/>
    <col min="14342" max="14343" width="7.875" style="7" hidden="1" customWidth="1"/>
    <col min="14344" max="14591" width="7.875" style="7"/>
    <col min="14592" max="14592" width="35.75" style="7" customWidth="1"/>
    <col min="14593" max="14593" width="7.875" style="7" hidden="1" customWidth="1"/>
    <col min="14594" max="14595" width="12" style="7" customWidth="1"/>
    <col min="14596" max="14596" width="8" style="7" customWidth="1"/>
    <col min="14597" max="14597" width="7.875" style="7" customWidth="1"/>
    <col min="14598" max="14599" width="7.875" style="7" hidden="1" customWidth="1"/>
    <col min="14600" max="14847" width="7.875" style="7"/>
    <col min="14848" max="14848" width="35.75" style="7" customWidth="1"/>
    <col min="14849" max="14849" width="7.875" style="7" hidden="1" customWidth="1"/>
    <col min="14850" max="14851" width="12" style="7" customWidth="1"/>
    <col min="14852" max="14852" width="8" style="7" customWidth="1"/>
    <col min="14853" max="14853" width="7.875" style="7" customWidth="1"/>
    <col min="14854" max="14855" width="7.875" style="7" hidden="1" customWidth="1"/>
    <col min="14856" max="15103" width="7.875" style="7"/>
    <col min="15104" max="15104" width="35.75" style="7" customWidth="1"/>
    <col min="15105" max="15105" width="7.875" style="7" hidden="1" customWidth="1"/>
    <col min="15106" max="15107" width="12" style="7" customWidth="1"/>
    <col min="15108" max="15108" width="8" style="7" customWidth="1"/>
    <col min="15109" max="15109" width="7.875" style="7" customWidth="1"/>
    <col min="15110" max="15111" width="7.875" style="7" hidden="1" customWidth="1"/>
    <col min="15112" max="15359" width="7.875" style="7"/>
    <col min="15360" max="15360" width="35.75" style="7" customWidth="1"/>
    <col min="15361" max="15361" width="7.875" style="7" hidden="1" customWidth="1"/>
    <col min="15362" max="15363" width="12" style="7" customWidth="1"/>
    <col min="15364" max="15364" width="8" style="7" customWidth="1"/>
    <col min="15365" max="15365" width="7.875" style="7" customWidth="1"/>
    <col min="15366" max="15367" width="7.875" style="7" hidden="1" customWidth="1"/>
    <col min="15368" max="15615" width="7.875" style="7"/>
    <col min="15616" max="15616" width="35.75" style="7" customWidth="1"/>
    <col min="15617" max="15617" width="7.875" style="7" hidden="1" customWidth="1"/>
    <col min="15618" max="15619" width="12" style="7" customWidth="1"/>
    <col min="15620" max="15620" width="8" style="7" customWidth="1"/>
    <col min="15621" max="15621" width="7.875" style="7" customWidth="1"/>
    <col min="15622" max="15623" width="7.875" style="7" hidden="1" customWidth="1"/>
    <col min="15624" max="15871" width="7.875" style="7"/>
    <col min="15872" max="15872" width="35.75" style="7" customWidth="1"/>
    <col min="15873" max="15873" width="7.875" style="7" hidden="1" customWidth="1"/>
    <col min="15874" max="15875" width="12" style="7" customWidth="1"/>
    <col min="15876" max="15876" width="8" style="7" customWidth="1"/>
    <col min="15877" max="15877" width="7.875" style="7" customWidth="1"/>
    <col min="15878" max="15879" width="7.875" style="7" hidden="1" customWidth="1"/>
    <col min="15880" max="16127" width="7.875" style="7"/>
    <col min="16128" max="16128" width="35.75" style="7" customWidth="1"/>
    <col min="16129" max="16129" width="7.875" style="7" hidden="1" customWidth="1"/>
    <col min="16130" max="16131" width="12" style="7" customWidth="1"/>
    <col min="16132" max="16132" width="8" style="7" customWidth="1"/>
    <col min="16133" max="16133" width="7.875" style="7" customWidth="1"/>
    <col min="16134" max="16135" width="7.875" style="7" hidden="1" customWidth="1"/>
    <col min="16136" max="16384" width="7.875" style="7"/>
  </cols>
  <sheetData>
    <row r="1" ht="18.75" spans="1:3">
      <c r="A1" s="8" t="s">
        <v>780</v>
      </c>
      <c r="B1" s="9"/>
      <c r="C1" s="9"/>
    </row>
    <row r="2" ht="23.25" spans="1:3">
      <c r="A2" s="10" t="s">
        <v>781</v>
      </c>
      <c r="B2" s="10"/>
      <c r="C2" s="11"/>
    </row>
    <row r="4" s="1" customFormat="1" ht="46.5" customHeight="1" spans="1:2">
      <c r="A4" s="12"/>
      <c r="B4" s="13"/>
    </row>
    <row r="5" s="2" customFormat="1" ht="46.5" customHeight="1" spans="1:2">
      <c r="A5" s="13"/>
      <c r="B5" s="13"/>
    </row>
    <row r="6" s="3" customFormat="1" ht="46.5" customHeight="1" spans="1:2">
      <c r="A6" s="14" t="s">
        <v>782</v>
      </c>
      <c r="B6" s="14"/>
    </row>
    <row r="7" s="3" customFormat="1" ht="46.5" customHeight="1"/>
    <row r="8" s="3" customFormat="1" ht="46.5" customHeight="1"/>
    <row r="9" s="4" customFormat="1" ht="46.5" customHeight="1"/>
    <row r="10" s="4" customFormat="1" ht="46.5" customHeight="1"/>
    <row r="11" s="4" customFormat="1" ht="46.5" customHeight="1"/>
    <row r="12" s="5" customFormat="1" ht="46.5" customHeight="1"/>
    <row r="13" s="4" customFormat="1" ht="46.5" customHeight="1"/>
    <row r="14" s="4" customFormat="1" ht="46.5" customHeight="1"/>
    <row r="15" s="6" customFormat="1" ht="46.5" customHeight="1" spans="1:1">
      <c r="A15" s="15"/>
    </row>
  </sheetData>
  <mergeCells count="2">
    <mergeCell ref="A2:B2"/>
    <mergeCell ref="A6:B6"/>
  </mergeCells>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48"/>
  <sheetViews>
    <sheetView topLeftCell="A22" workbookViewId="0">
      <selection activeCell="Z13" sqref="Z13"/>
    </sheetView>
  </sheetViews>
  <sheetFormatPr defaultColWidth="7" defaultRowHeight="15"/>
  <cols>
    <col min="1" max="1" width="35.125" style="19" customWidth="1"/>
    <col min="2" max="2" width="29.625" style="20" customWidth="1"/>
    <col min="3" max="3" width="10.375" style="16" hidden="1" customWidth="1"/>
    <col min="4" max="4" width="9.625" style="21" hidden="1" customWidth="1"/>
    <col min="5" max="5" width="8.125" style="21" hidden="1" customWidth="1"/>
    <col min="6" max="6" width="9.625" style="22" hidden="1" customWidth="1"/>
    <col min="7" max="7" width="17.5" style="22" hidden="1" customWidth="1"/>
    <col min="8" max="8" width="12.5" style="23" hidden="1" customWidth="1"/>
    <col min="9" max="9" width="7" style="24" hidden="1" customWidth="1"/>
    <col min="10" max="11" width="7" style="21" hidden="1" customWidth="1"/>
    <col min="12" max="12" width="13.875" style="21" hidden="1" customWidth="1"/>
    <col min="13" max="13" width="7.875" style="21" hidden="1" customWidth="1"/>
    <col min="14" max="14" width="9.5" style="21" hidden="1" customWidth="1"/>
    <col min="15" max="15" width="6.875" style="21" hidden="1" customWidth="1"/>
    <col min="16" max="16" width="9" style="21" hidden="1" customWidth="1"/>
    <col min="17" max="17" width="5.875" style="21" hidden="1" customWidth="1"/>
    <col min="18" max="18" width="5.25" style="21" hidden="1" customWidth="1"/>
    <col min="19" max="19" width="6.5" style="21" hidden="1" customWidth="1"/>
    <col min="20" max="21" width="7" style="21" hidden="1" customWidth="1"/>
    <col min="22" max="22" width="10.625" style="21" hidden="1" customWidth="1"/>
    <col min="23" max="23" width="10.5" style="21" hidden="1" customWidth="1"/>
    <col min="24" max="24" width="7" style="21" hidden="1" customWidth="1"/>
    <col min="25" max="16384" width="7" style="21"/>
  </cols>
  <sheetData>
    <row r="1" ht="29.25" customHeight="1" spans="1:1">
      <c r="A1" s="8" t="s">
        <v>71</v>
      </c>
    </row>
    <row r="2" ht="28.5" customHeight="1" spans="1:8">
      <c r="A2" s="25" t="s">
        <v>72</v>
      </c>
      <c r="B2" s="27"/>
      <c r="F2" s="21"/>
      <c r="G2" s="21"/>
      <c r="H2" s="21"/>
    </row>
    <row r="3" s="16" customFormat="1" ht="21.75" customHeight="1" spans="1:12">
      <c r="A3" s="19"/>
      <c r="B3" s="149" t="s">
        <v>73</v>
      </c>
      <c r="D3" s="16">
        <v>12.11</v>
      </c>
      <c r="F3" s="16">
        <v>12.22</v>
      </c>
      <c r="I3" s="20"/>
      <c r="L3" s="16">
        <v>1.2</v>
      </c>
    </row>
    <row r="4" s="16" customFormat="1" ht="31.5" customHeight="1" spans="1:14">
      <c r="A4" s="117" t="s">
        <v>42</v>
      </c>
      <c r="B4" s="31" t="s">
        <v>43</v>
      </c>
      <c r="F4" s="32" t="s">
        <v>74</v>
      </c>
      <c r="G4" s="32" t="s">
        <v>75</v>
      </c>
      <c r="H4" s="32" t="s">
        <v>76</v>
      </c>
      <c r="I4" s="20"/>
      <c r="L4" s="32" t="s">
        <v>74</v>
      </c>
      <c r="M4" s="55" t="s">
        <v>75</v>
      </c>
      <c r="N4" s="32" t="s">
        <v>76</v>
      </c>
    </row>
    <row r="5" s="19" customFormat="1" ht="21.95" customHeight="1" spans="1:24">
      <c r="A5" s="150" t="s">
        <v>77</v>
      </c>
      <c r="B5" s="184">
        <f>SUM(B6:B30)</f>
        <v>78702</v>
      </c>
      <c r="C5" s="19">
        <v>105429</v>
      </c>
      <c r="D5" s="19">
        <v>595734.14</v>
      </c>
      <c r="E5" s="19">
        <f>104401+13602</f>
        <v>118003</v>
      </c>
      <c r="F5" s="151" t="s">
        <v>78</v>
      </c>
      <c r="G5" s="151" t="s">
        <v>79</v>
      </c>
      <c r="H5" s="151">
        <v>596221.15</v>
      </c>
      <c r="I5" s="19" t="e">
        <f t="shared" ref="I5:I31" si="0">F5-A5</f>
        <v>#VALUE!</v>
      </c>
      <c r="J5" s="19">
        <f t="shared" ref="J5:J31" si="1">H5-B5</f>
        <v>517519.15</v>
      </c>
      <c r="K5" s="19">
        <v>75943</v>
      </c>
      <c r="L5" s="151" t="s">
        <v>78</v>
      </c>
      <c r="M5" s="151" t="s">
        <v>79</v>
      </c>
      <c r="N5" s="151">
        <v>643048.95</v>
      </c>
      <c r="O5" s="19" t="e">
        <f t="shared" ref="O5:O31" si="2">L5-A5</f>
        <v>#VALUE!</v>
      </c>
      <c r="P5" s="19">
        <f t="shared" ref="P5:P31" si="3">N5-B5</f>
        <v>564346.95</v>
      </c>
      <c r="R5" s="19">
        <v>717759</v>
      </c>
      <c r="T5" s="154" t="s">
        <v>78</v>
      </c>
      <c r="U5" s="154" t="s">
        <v>79</v>
      </c>
      <c r="V5" s="154">
        <v>659380.53</v>
      </c>
      <c r="W5" s="19">
        <f t="shared" ref="W5:W31" si="4">B5-V5</f>
        <v>-580678.53</v>
      </c>
      <c r="X5" s="19" t="e">
        <f t="shared" ref="X5:X31" si="5">T5-A5</f>
        <v>#VALUE!</v>
      </c>
    </row>
    <row r="6" s="19" customFormat="1" ht="21.95" customHeight="1" spans="1:22">
      <c r="A6" s="214" t="s">
        <v>80</v>
      </c>
      <c r="B6" s="88">
        <v>16258</v>
      </c>
      <c r="F6" s="151"/>
      <c r="G6" s="151"/>
      <c r="H6" s="151"/>
      <c r="L6" s="151"/>
      <c r="M6" s="151"/>
      <c r="N6" s="151"/>
      <c r="T6" s="154"/>
      <c r="U6" s="154"/>
      <c r="V6" s="154"/>
    </row>
    <row r="7" s="19" customFormat="1" ht="21.95" customHeight="1" spans="1:22">
      <c r="A7" s="214" t="s">
        <v>81</v>
      </c>
      <c r="B7" s="88"/>
      <c r="F7" s="151"/>
      <c r="G7" s="151"/>
      <c r="H7" s="151"/>
      <c r="L7" s="151"/>
      <c r="M7" s="151"/>
      <c r="N7" s="151"/>
      <c r="T7" s="154"/>
      <c r="U7" s="154"/>
      <c r="V7" s="154"/>
    </row>
    <row r="8" s="19" customFormat="1" ht="21.95" customHeight="1" spans="1:22">
      <c r="A8" s="214" t="s">
        <v>82</v>
      </c>
      <c r="B8" s="88">
        <v>4018</v>
      </c>
      <c r="F8" s="151"/>
      <c r="G8" s="151"/>
      <c r="H8" s="151"/>
      <c r="L8" s="151"/>
      <c r="M8" s="151"/>
      <c r="N8" s="151"/>
      <c r="T8" s="154"/>
      <c r="U8" s="154"/>
      <c r="V8" s="154"/>
    </row>
    <row r="9" s="19" customFormat="1" ht="21.95" customHeight="1" spans="1:22">
      <c r="A9" s="214" t="s">
        <v>83</v>
      </c>
      <c r="B9" s="88">
        <v>11213</v>
      </c>
      <c r="F9" s="151"/>
      <c r="G9" s="151"/>
      <c r="H9" s="151"/>
      <c r="L9" s="151"/>
      <c r="M9" s="151"/>
      <c r="N9" s="151"/>
      <c r="T9" s="154"/>
      <c r="U9" s="154"/>
      <c r="V9" s="154"/>
    </row>
    <row r="10" s="19" customFormat="1" ht="21.95" customHeight="1" spans="1:22">
      <c r="A10" s="214" t="s">
        <v>84</v>
      </c>
      <c r="B10" s="88">
        <v>9613</v>
      </c>
      <c r="F10" s="151"/>
      <c r="G10" s="151"/>
      <c r="H10" s="151"/>
      <c r="L10" s="151"/>
      <c r="M10" s="151"/>
      <c r="N10" s="151"/>
      <c r="T10" s="154"/>
      <c r="U10" s="154"/>
      <c r="V10" s="154"/>
    </row>
    <row r="11" s="19" customFormat="1" ht="21.95" customHeight="1" spans="1:22">
      <c r="A11" s="214" t="s">
        <v>85</v>
      </c>
      <c r="B11" s="88">
        <v>293</v>
      </c>
      <c r="F11" s="151"/>
      <c r="G11" s="151"/>
      <c r="H11" s="151"/>
      <c r="L11" s="151"/>
      <c r="M11" s="151"/>
      <c r="N11" s="151"/>
      <c r="T11" s="154"/>
      <c r="U11" s="154"/>
      <c r="V11" s="154"/>
    </row>
    <row r="12" s="19" customFormat="1" ht="21.95" customHeight="1" spans="1:22">
      <c r="A12" s="214" t="s">
        <v>86</v>
      </c>
      <c r="B12" s="88">
        <v>9291</v>
      </c>
      <c r="F12" s="151"/>
      <c r="G12" s="151"/>
      <c r="H12" s="151"/>
      <c r="L12" s="151"/>
      <c r="M12" s="151"/>
      <c r="N12" s="151"/>
      <c r="T12" s="154"/>
      <c r="U12" s="154"/>
      <c r="V12" s="154"/>
    </row>
    <row r="13" s="136" customFormat="1" ht="21.95" customHeight="1" spans="1:24">
      <c r="A13" s="214" t="s">
        <v>87</v>
      </c>
      <c r="B13" s="88">
        <v>3780</v>
      </c>
      <c r="D13" s="136">
        <v>7616.62</v>
      </c>
      <c r="F13" s="43" t="s">
        <v>88</v>
      </c>
      <c r="G13" s="43" t="s">
        <v>89</v>
      </c>
      <c r="H13" s="43">
        <v>7616.62</v>
      </c>
      <c r="I13" s="136" t="e">
        <f t="shared" si="0"/>
        <v>#VALUE!</v>
      </c>
      <c r="J13" s="136">
        <f t="shared" si="1"/>
        <v>3836.62</v>
      </c>
      <c r="L13" s="43" t="s">
        <v>88</v>
      </c>
      <c r="M13" s="43" t="s">
        <v>89</v>
      </c>
      <c r="N13" s="43">
        <v>7749.58</v>
      </c>
      <c r="O13" s="136" t="e">
        <f t="shared" si="2"/>
        <v>#VALUE!</v>
      </c>
      <c r="P13" s="136">
        <f t="shared" si="3"/>
        <v>3969.58</v>
      </c>
      <c r="T13" s="63" t="s">
        <v>88</v>
      </c>
      <c r="U13" s="63" t="s">
        <v>89</v>
      </c>
      <c r="V13" s="63">
        <v>8475.47</v>
      </c>
      <c r="W13" s="136">
        <f t="shared" si="4"/>
        <v>-4695.47</v>
      </c>
      <c r="X13" s="136" t="e">
        <f t="shared" si="5"/>
        <v>#VALUE!</v>
      </c>
    </row>
    <row r="14" s="139" customFormat="1" ht="21.95" customHeight="1" spans="1:24">
      <c r="A14" s="214" t="s">
        <v>90</v>
      </c>
      <c r="B14" s="88">
        <v>2927</v>
      </c>
      <c r="D14" s="139">
        <v>3922.87</v>
      </c>
      <c r="F14" s="48" t="s">
        <v>91</v>
      </c>
      <c r="G14" s="48" t="s">
        <v>92</v>
      </c>
      <c r="H14" s="48">
        <v>3922.87</v>
      </c>
      <c r="I14" s="139" t="e">
        <f t="shared" si="0"/>
        <v>#VALUE!</v>
      </c>
      <c r="J14" s="139">
        <f t="shared" si="1"/>
        <v>995.87</v>
      </c>
      <c r="K14" s="139">
        <v>750</v>
      </c>
      <c r="L14" s="48" t="s">
        <v>91</v>
      </c>
      <c r="M14" s="48" t="s">
        <v>92</v>
      </c>
      <c r="N14" s="48">
        <v>4041.81</v>
      </c>
      <c r="O14" s="139" t="e">
        <f t="shared" si="2"/>
        <v>#VALUE!</v>
      </c>
      <c r="P14" s="139">
        <f t="shared" si="3"/>
        <v>1114.81</v>
      </c>
      <c r="T14" s="65" t="s">
        <v>91</v>
      </c>
      <c r="U14" s="65" t="s">
        <v>92</v>
      </c>
      <c r="V14" s="65">
        <v>4680.94</v>
      </c>
      <c r="W14" s="139">
        <f t="shared" si="4"/>
        <v>-1753.94</v>
      </c>
      <c r="X14" s="139" t="e">
        <f t="shared" si="5"/>
        <v>#VALUE!</v>
      </c>
    </row>
    <row r="15" s="139" customFormat="1" ht="21.95" customHeight="1" spans="1:22">
      <c r="A15" s="214" t="s">
        <v>93</v>
      </c>
      <c r="B15" s="88">
        <v>7580</v>
      </c>
      <c r="F15" s="48"/>
      <c r="G15" s="48"/>
      <c r="H15" s="48"/>
      <c r="L15" s="48"/>
      <c r="M15" s="48"/>
      <c r="N15" s="48"/>
      <c r="T15" s="65"/>
      <c r="U15" s="65"/>
      <c r="V15" s="65"/>
    </row>
    <row r="16" s="139" customFormat="1" ht="21.95" customHeight="1" spans="1:22">
      <c r="A16" s="214" t="s">
        <v>94</v>
      </c>
      <c r="B16" s="88">
        <v>4300</v>
      </c>
      <c r="F16" s="48"/>
      <c r="G16" s="48"/>
      <c r="H16" s="48"/>
      <c r="L16" s="48"/>
      <c r="M16" s="48"/>
      <c r="N16" s="48"/>
      <c r="T16" s="65"/>
      <c r="U16" s="65"/>
      <c r="V16" s="65"/>
    </row>
    <row r="17" s="139" customFormat="1" ht="21.95" customHeight="1" spans="1:22">
      <c r="A17" s="214" t="s">
        <v>95</v>
      </c>
      <c r="B17" s="88">
        <v>16</v>
      </c>
      <c r="F17" s="48"/>
      <c r="G17" s="48"/>
      <c r="H17" s="48"/>
      <c r="L17" s="48"/>
      <c r="M17" s="48"/>
      <c r="N17" s="48"/>
      <c r="T17" s="65"/>
      <c r="U17" s="65"/>
      <c r="V17" s="65"/>
    </row>
    <row r="18" s="139" customFormat="1" ht="21.95" customHeight="1" spans="1:22">
      <c r="A18" s="214" t="s">
        <v>96</v>
      </c>
      <c r="B18" s="88">
        <v>30</v>
      </c>
      <c r="F18" s="48"/>
      <c r="G18" s="48"/>
      <c r="H18" s="48"/>
      <c r="L18" s="48"/>
      <c r="M18" s="48"/>
      <c r="N18" s="48"/>
      <c r="T18" s="65"/>
      <c r="U18" s="65"/>
      <c r="V18" s="65"/>
    </row>
    <row r="19" s="139" customFormat="1" ht="21.95" customHeight="1" spans="1:22">
      <c r="A19" s="214" t="s">
        <v>97</v>
      </c>
      <c r="B19" s="88"/>
      <c r="F19" s="48"/>
      <c r="G19" s="48"/>
      <c r="H19" s="48"/>
      <c r="L19" s="48"/>
      <c r="M19" s="48"/>
      <c r="N19" s="48"/>
      <c r="T19" s="65"/>
      <c r="U19" s="65"/>
      <c r="V19" s="65"/>
    </row>
    <row r="20" s="139" customFormat="1" ht="21.95" customHeight="1" spans="1:22">
      <c r="A20" s="214" t="s">
        <v>98</v>
      </c>
      <c r="B20" s="88"/>
      <c r="F20" s="48"/>
      <c r="G20" s="48"/>
      <c r="H20" s="48"/>
      <c r="L20" s="48"/>
      <c r="M20" s="48"/>
      <c r="N20" s="48"/>
      <c r="T20" s="65"/>
      <c r="U20" s="65"/>
      <c r="V20" s="65"/>
    </row>
    <row r="21" s="139" customFormat="1" ht="21.95" customHeight="1" spans="1:22">
      <c r="A21" s="214" t="s">
        <v>99</v>
      </c>
      <c r="B21" s="88"/>
      <c r="F21" s="48"/>
      <c r="G21" s="48"/>
      <c r="H21" s="48"/>
      <c r="L21" s="48"/>
      <c r="M21" s="48"/>
      <c r="N21" s="48"/>
      <c r="T21" s="65"/>
      <c r="U21" s="65"/>
      <c r="V21" s="65"/>
    </row>
    <row r="22" s="139" customFormat="1" ht="21.95" customHeight="1" spans="1:22">
      <c r="A22" s="214" t="s">
        <v>100</v>
      </c>
      <c r="B22" s="88">
        <v>843</v>
      </c>
      <c r="F22" s="48"/>
      <c r="G22" s="48"/>
      <c r="H22" s="48"/>
      <c r="L22" s="48"/>
      <c r="M22" s="48"/>
      <c r="N22" s="48"/>
      <c r="T22" s="65"/>
      <c r="U22" s="65"/>
      <c r="V22" s="65"/>
    </row>
    <row r="23" s="139" customFormat="1" ht="21.95" customHeight="1" spans="1:22">
      <c r="A23" s="214" t="s">
        <v>101</v>
      </c>
      <c r="B23" s="88">
        <v>3201</v>
      </c>
      <c r="F23" s="48"/>
      <c r="G23" s="48"/>
      <c r="H23" s="48"/>
      <c r="L23" s="48"/>
      <c r="M23" s="48"/>
      <c r="N23" s="48"/>
      <c r="T23" s="65"/>
      <c r="U23" s="65"/>
      <c r="V23" s="65"/>
    </row>
    <row r="24" s="139" customFormat="1" ht="21.95" customHeight="1" spans="1:22">
      <c r="A24" s="214" t="s">
        <v>102</v>
      </c>
      <c r="B24" s="88"/>
      <c r="F24" s="48"/>
      <c r="G24" s="48"/>
      <c r="H24" s="48"/>
      <c r="L24" s="48"/>
      <c r="M24" s="48"/>
      <c r="N24" s="48"/>
      <c r="T24" s="65"/>
      <c r="U24" s="65"/>
      <c r="V24" s="65"/>
    </row>
    <row r="25" s="139" customFormat="1" ht="21.95" customHeight="1" spans="1:22">
      <c r="A25" s="214" t="s">
        <v>103</v>
      </c>
      <c r="B25" s="88">
        <v>368</v>
      </c>
      <c r="F25" s="48"/>
      <c r="G25" s="48"/>
      <c r="H25" s="48"/>
      <c r="L25" s="48"/>
      <c r="M25" s="48"/>
      <c r="N25" s="48"/>
      <c r="T25" s="65"/>
      <c r="U25" s="65"/>
      <c r="V25" s="65"/>
    </row>
    <row r="26" s="139" customFormat="1" ht="21.95" customHeight="1" spans="1:22">
      <c r="A26" s="214" t="s">
        <v>104</v>
      </c>
      <c r="B26" s="88">
        <v>1500</v>
      </c>
      <c r="F26" s="48"/>
      <c r="G26" s="48"/>
      <c r="H26" s="48"/>
      <c r="L26" s="48"/>
      <c r="M26" s="48"/>
      <c r="N26" s="48"/>
      <c r="T26" s="65"/>
      <c r="U26" s="65"/>
      <c r="V26" s="65"/>
    </row>
    <row r="27" s="139" customFormat="1" ht="21.95" customHeight="1" spans="1:22">
      <c r="A27" s="214" t="s">
        <v>105</v>
      </c>
      <c r="B27" s="88">
        <v>18</v>
      </c>
      <c r="F27" s="48"/>
      <c r="G27" s="48"/>
      <c r="H27" s="48"/>
      <c r="L27" s="48"/>
      <c r="M27" s="48"/>
      <c r="N27" s="48"/>
      <c r="T27" s="65"/>
      <c r="U27" s="65"/>
      <c r="V27" s="65"/>
    </row>
    <row r="28" s="139" customFormat="1" ht="21.95" customHeight="1" spans="1:22">
      <c r="A28" s="214" t="s">
        <v>106</v>
      </c>
      <c r="B28" s="88"/>
      <c r="F28" s="48"/>
      <c r="G28" s="48"/>
      <c r="H28" s="48"/>
      <c r="L28" s="48"/>
      <c r="M28" s="48"/>
      <c r="N28" s="48"/>
      <c r="T28" s="65"/>
      <c r="U28" s="65"/>
      <c r="V28" s="65"/>
    </row>
    <row r="29" s="139" customFormat="1" ht="21.95" customHeight="1" spans="1:22">
      <c r="A29" s="214" t="s">
        <v>107</v>
      </c>
      <c r="B29" s="88">
        <v>3451</v>
      </c>
      <c r="F29" s="48"/>
      <c r="G29" s="48"/>
      <c r="H29" s="48"/>
      <c r="L29" s="48"/>
      <c r="M29" s="48"/>
      <c r="N29" s="48"/>
      <c r="T29" s="65"/>
      <c r="U29" s="65"/>
      <c r="V29" s="65"/>
    </row>
    <row r="30" s="139" customFormat="1" ht="21.95" customHeight="1" spans="1:22">
      <c r="A30" s="214" t="s">
        <v>108</v>
      </c>
      <c r="B30" s="88">
        <v>2</v>
      </c>
      <c r="F30" s="48"/>
      <c r="G30" s="48"/>
      <c r="H30" s="48"/>
      <c r="L30" s="48"/>
      <c r="M30" s="48"/>
      <c r="N30" s="48"/>
      <c r="T30" s="65"/>
      <c r="U30" s="65"/>
      <c r="V30" s="65"/>
    </row>
    <row r="31" s="16" customFormat="1" ht="21.95" customHeight="1" spans="1:24">
      <c r="A31" s="150" t="s">
        <v>109</v>
      </c>
      <c r="B31" s="133"/>
      <c r="C31" s="36">
        <v>105429</v>
      </c>
      <c r="D31" s="37">
        <v>595734.14</v>
      </c>
      <c r="E31" s="16">
        <f>104401+13602</f>
        <v>118003</v>
      </c>
      <c r="F31" s="38" t="s">
        <v>78</v>
      </c>
      <c r="G31" s="38" t="s">
        <v>79</v>
      </c>
      <c r="H31" s="56">
        <v>596221.15</v>
      </c>
      <c r="I31" s="20" t="e">
        <f t="shared" si="0"/>
        <v>#VALUE!</v>
      </c>
      <c r="J31" s="36">
        <f t="shared" si="1"/>
        <v>596221.15</v>
      </c>
      <c r="K31" s="36">
        <v>75943</v>
      </c>
      <c r="L31" s="38" t="s">
        <v>78</v>
      </c>
      <c r="M31" s="38" t="s">
        <v>79</v>
      </c>
      <c r="N31" s="56">
        <v>643048.95</v>
      </c>
      <c r="O31" s="20" t="e">
        <f t="shared" si="2"/>
        <v>#VALUE!</v>
      </c>
      <c r="P31" s="36">
        <f t="shared" si="3"/>
        <v>643048.95</v>
      </c>
      <c r="R31" s="16">
        <v>717759</v>
      </c>
      <c r="T31" s="61" t="s">
        <v>78</v>
      </c>
      <c r="U31" s="61" t="s">
        <v>79</v>
      </c>
      <c r="V31" s="62">
        <v>659380.53</v>
      </c>
      <c r="W31" s="16">
        <f t="shared" si="4"/>
        <v>-659380.53</v>
      </c>
      <c r="X31" s="16" t="e">
        <f t="shared" si="5"/>
        <v>#VALUE!</v>
      </c>
    </row>
    <row r="32" s="16" customFormat="1" ht="21.95" customHeight="1" spans="1:23">
      <c r="A32" s="153" t="s">
        <v>70</v>
      </c>
      <c r="B32" s="145">
        <f>B5+B31</f>
        <v>78702</v>
      </c>
      <c r="F32" s="32" t="str">
        <f>""</f>
        <v/>
      </c>
      <c r="G32" s="32" t="str">
        <f>""</f>
        <v/>
      </c>
      <c r="H32" s="32" t="str">
        <f>""</f>
        <v/>
      </c>
      <c r="I32" s="20"/>
      <c r="L32" s="32" t="str">
        <f>""</f>
        <v/>
      </c>
      <c r="M32" s="55" t="str">
        <f>""</f>
        <v/>
      </c>
      <c r="N32" s="32" t="str">
        <f>""</f>
        <v/>
      </c>
      <c r="V32" s="148" t="e">
        <f>V33+#REF!+#REF!+#REF!+#REF!+#REF!+#REF!+#REF!+#REF!+#REF!+#REF!+#REF!+#REF!+#REF!+#REF!+#REF!+#REF!+#REF!+#REF!+#REF!+#REF!</f>
        <v>#REF!</v>
      </c>
      <c r="W32" s="148" t="e">
        <f>W33+#REF!+#REF!+#REF!+#REF!+#REF!+#REF!+#REF!+#REF!+#REF!+#REF!+#REF!+#REF!+#REF!+#REF!+#REF!+#REF!+#REF!+#REF!+#REF!+#REF!</f>
        <v>#REF!</v>
      </c>
    </row>
    <row r="33" ht="19.5" customHeight="1" spans="16:24">
      <c r="P33" s="67"/>
      <c r="T33" s="68" t="s">
        <v>110</v>
      </c>
      <c r="U33" s="68" t="s">
        <v>111</v>
      </c>
      <c r="V33" s="69">
        <v>19998</v>
      </c>
      <c r="W33" s="21">
        <f>B33-V33</f>
        <v>-19998</v>
      </c>
      <c r="X33" s="21">
        <f>T33-A33</f>
        <v>232</v>
      </c>
    </row>
    <row r="34" ht="19.5" customHeight="1" spans="16:24">
      <c r="P34" s="67"/>
      <c r="T34" s="68" t="s">
        <v>112</v>
      </c>
      <c r="U34" s="68" t="s">
        <v>113</v>
      </c>
      <c r="V34" s="69">
        <v>19998</v>
      </c>
      <c r="W34" s="21">
        <f>B34-V34</f>
        <v>-19998</v>
      </c>
      <c r="X34" s="21">
        <f>T34-A34</f>
        <v>23203</v>
      </c>
    </row>
    <row r="35" ht="19.5" customHeight="1" spans="16:24">
      <c r="P35" s="67"/>
      <c r="T35" s="68" t="s">
        <v>114</v>
      </c>
      <c r="U35" s="68" t="s">
        <v>115</v>
      </c>
      <c r="V35" s="69">
        <v>19998</v>
      </c>
      <c r="W35" s="21">
        <f>B35-V35</f>
        <v>-19998</v>
      </c>
      <c r="X35" s="21">
        <f>T35-A35</f>
        <v>2320301</v>
      </c>
    </row>
    <row r="36" ht="19.5" customHeight="1" spans="16:16">
      <c r="P36" s="67"/>
    </row>
    <row r="37" ht="19.5" customHeight="1" spans="16:16">
      <c r="P37" s="67"/>
    </row>
    <row r="38" ht="19.5" customHeight="1" spans="16:16">
      <c r="P38" s="67"/>
    </row>
    <row r="39" ht="19.5" customHeight="1" spans="16:16">
      <c r="P39" s="67"/>
    </row>
    <row r="40" ht="19.5" customHeight="1" spans="16:16">
      <c r="P40" s="67"/>
    </row>
    <row r="41" ht="19.5" customHeight="1" spans="16:16">
      <c r="P41" s="67"/>
    </row>
    <row r="42" ht="19.5" customHeight="1" spans="16:16">
      <c r="P42" s="67"/>
    </row>
    <row r="43" ht="19.5" customHeight="1" spans="16:16">
      <c r="P43" s="67"/>
    </row>
    <row r="44" ht="19.5" customHeight="1" spans="16:16">
      <c r="P44" s="67"/>
    </row>
    <row r="45" ht="19.5" customHeight="1" spans="16:16">
      <c r="P45" s="67"/>
    </row>
    <row r="46" ht="19.5" customHeight="1" spans="16:16">
      <c r="P46" s="67"/>
    </row>
    <row r="47" ht="19.5" customHeight="1" spans="16:16">
      <c r="P47" s="67"/>
    </row>
    <row r="48" ht="19.5" customHeight="1" spans="16:16">
      <c r="P48" s="67"/>
    </row>
  </sheetData>
  <mergeCells count="1">
    <mergeCell ref="A2:B2"/>
  </mergeCells>
  <printOptions horizontalCentered="1"/>
  <pageMargins left="0.708661417322835" right="0.708661417322835" top="0.748031496062992" bottom="0.748031496062992" header="0.31496062992126" footer="0.31496062992126"/>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227"/>
  <sheetViews>
    <sheetView workbookViewId="0">
      <selection activeCell="B229" sqref="B229"/>
    </sheetView>
  </sheetViews>
  <sheetFormatPr defaultColWidth="7" defaultRowHeight="15"/>
  <cols>
    <col min="1" max="1" width="15.375" style="19" customWidth="1"/>
    <col min="2" max="2" width="44.625" style="16" customWidth="1"/>
    <col min="3" max="3" width="14.25" style="20" customWidth="1"/>
    <col min="4" max="4" width="10.375" style="16" hidden="1" customWidth="1"/>
    <col min="5" max="5" width="9.625" style="21" hidden="1" customWidth="1"/>
    <col min="6" max="6" width="8.125" style="21" hidden="1" customWidth="1"/>
    <col min="7" max="7" width="9.625" style="22" hidden="1" customWidth="1"/>
    <col min="8" max="8" width="17.5" style="22" hidden="1" customWidth="1"/>
    <col min="9" max="9" width="12.5" style="23" hidden="1" customWidth="1"/>
    <col min="10" max="10" width="7" style="24" hidden="1" customWidth="1"/>
    <col min="11" max="12" width="7" style="21" hidden="1" customWidth="1"/>
    <col min="13" max="13" width="13.875" style="21" hidden="1" customWidth="1"/>
    <col min="14" max="14" width="7.875" style="21" hidden="1" customWidth="1"/>
    <col min="15" max="15" width="9.5" style="21" hidden="1" customWidth="1"/>
    <col min="16" max="16" width="6.875" style="21" hidden="1" customWidth="1"/>
    <col min="17" max="17" width="9" style="21" hidden="1" customWidth="1"/>
    <col min="18" max="18" width="5.875" style="21" hidden="1" customWidth="1"/>
    <col min="19" max="19" width="5.25" style="21" hidden="1" customWidth="1"/>
    <col min="20" max="20" width="6.5" style="21" hidden="1" customWidth="1"/>
    <col min="21" max="22" width="7" style="21" hidden="1" customWidth="1"/>
    <col min="23" max="23" width="10.625" style="21" hidden="1" customWidth="1"/>
    <col min="24" max="24" width="10.5" style="21" hidden="1" customWidth="1"/>
    <col min="25" max="25" width="7" style="21" hidden="1" customWidth="1"/>
    <col min="26" max="16384" width="7" style="21"/>
  </cols>
  <sheetData>
    <row r="1" ht="29.25" customHeight="1" spans="1:1">
      <c r="A1" s="8" t="s">
        <v>116</v>
      </c>
    </row>
    <row r="2" ht="28.5" customHeight="1" spans="1:9">
      <c r="A2" s="25" t="s">
        <v>117</v>
      </c>
      <c r="B2" s="26"/>
      <c r="C2" s="27"/>
      <c r="G2" s="21"/>
      <c r="H2" s="21"/>
      <c r="I2" s="21"/>
    </row>
    <row r="3" s="16" customFormat="1" ht="21.75" customHeight="1" spans="1:13">
      <c r="A3" s="19"/>
      <c r="C3" s="149" t="s">
        <v>73</v>
      </c>
      <c r="E3" s="16">
        <v>12.11</v>
      </c>
      <c r="G3" s="16">
        <v>12.22</v>
      </c>
      <c r="J3" s="20"/>
      <c r="M3" s="16">
        <v>1.2</v>
      </c>
    </row>
    <row r="4" s="16" customFormat="1" ht="27" customHeight="1" spans="1:15">
      <c r="A4" s="29" t="s">
        <v>118</v>
      </c>
      <c r="B4" s="30" t="s">
        <v>119</v>
      </c>
      <c r="C4" s="31" t="s">
        <v>120</v>
      </c>
      <c r="G4" s="32" t="s">
        <v>74</v>
      </c>
      <c r="H4" s="32" t="s">
        <v>75</v>
      </c>
      <c r="I4" s="32" t="s">
        <v>76</v>
      </c>
      <c r="J4" s="20"/>
      <c r="M4" s="32" t="s">
        <v>74</v>
      </c>
      <c r="N4" s="55" t="s">
        <v>75</v>
      </c>
      <c r="O4" s="32" t="s">
        <v>76</v>
      </c>
    </row>
    <row r="5" s="19" customFormat="1" ht="20.1" customHeight="1" spans="1:25">
      <c r="A5" s="131" t="s">
        <v>78</v>
      </c>
      <c r="B5" s="208" t="s">
        <v>121</v>
      </c>
      <c r="C5" s="133">
        <f>C6+C10+C13+C15+C18+C21+C24+C27+C30+C33+C35+C37+C39</f>
        <v>16258</v>
      </c>
      <c r="D5" s="19">
        <v>105429</v>
      </c>
      <c r="E5" s="19">
        <v>595734.14</v>
      </c>
      <c r="F5" s="19">
        <f>104401+13602</f>
        <v>118003</v>
      </c>
      <c r="G5" s="151" t="s">
        <v>78</v>
      </c>
      <c r="H5" s="151" t="s">
        <v>79</v>
      </c>
      <c r="I5" s="151">
        <v>596221.15</v>
      </c>
      <c r="J5" s="19">
        <f t="shared" ref="J5:J12" si="0">G5-A5</f>
        <v>0</v>
      </c>
      <c r="K5" s="19">
        <f t="shared" ref="K5:K12" si="1">I5-C5</f>
        <v>579963.15</v>
      </c>
      <c r="L5" s="19">
        <v>75943</v>
      </c>
      <c r="M5" s="151" t="s">
        <v>78</v>
      </c>
      <c r="N5" s="151" t="s">
        <v>79</v>
      </c>
      <c r="O5" s="151">
        <v>643048.95</v>
      </c>
      <c r="P5" s="19">
        <f t="shared" ref="P5:P12" si="2">M5-A5</f>
        <v>0</v>
      </c>
      <c r="Q5" s="19">
        <f t="shared" ref="Q5:Q12" si="3">O5-C5</f>
        <v>626790.95</v>
      </c>
      <c r="S5" s="19">
        <v>717759</v>
      </c>
      <c r="U5" s="154" t="s">
        <v>78</v>
      </c>
      <c r="V5" s="154" t="s">
        <v>79</v>
      </c>
      <c r="W5" s="154">
        <v>659380.53</v>
      </c>
      <c r="X5" s="19">
        <f t="shared" ref="X5:X12" si="4">C5-W5</f>
        <v>-643122.53</v>
      </c>
      <c r="Y5" s="19">
        <f t="shared" ref="Y5:Y12" si="5">U5-A5</f>
        <v>0</v>
      </c>
    </row>
    <row r="6" s="136" customFormat="1" ht="20.1" customHeight="1" spans="1:25">
      <c r="A6" s="123" t="s">
        <v>122</v>
      </c>
      <c r="B6" s="209" t="s">
        <v>123</v>
      </c>
      <c r="C6" s="133">
        <f>SUM(C7:C9)</f>
        <v>9814</v>
      </c>
      <c r="E6" s="136">
        <v>7616.62</v>
      </c>
      <c r="G6" s="43" t="s">
        <v>88</v>
      </c>
      <c r="H6" s="43" t="s">
        <v>89</v>
      </c>
      <c r="I6" s="43">
        <v>7616.62</v>
      </c>
      <c r="J6" s="136">
        <f t="shared" si="0"/>
        <v>-2</v>
      </c>
      <c r="K6" s="136">
        <f t="shared" si="1"/>
        <v>-2197.38</v>
      </c>
      <c r="M6" s="43" t="s">
        <v>88</v>
      </c>
      <c r="N6" s="43" t="s">
        <v>89</v>
      </c>
      <c r="O6" s="43">
        <v>7749.58</v>
      </c>
      <c r="P6" s="136">
        <f t="shared" si="2"/>
        <v>-2</v>
      </c>
      <c r="Q6" s="136">
        <f t="shared" si="3"/>
        <v>-2064.42</v>
      </c>
      <c r="U6" s="63" t="s">
        <v>88</v>
      </c>
      <c r="V6" s="63" t="s">
        <v>89</v>
      </c>
      <c r="W6" s="63">
        <v>8475.47</v>
      </c>
      <c r="X6" s="136">
        <f t="shared" si="4"/>
        <v>1338.53</v>
      </c>
      <c r="Y6" s="136">
        <f t="shared" si="5"/>
        <v>-2</v>
      </c>
    </row>
    <row r="7" s="139" customFormat="1" ht="20.1" customHeight="1" spans="1:25">
      <c r="A7" s="138" t="s">
        <v>124</v>
      </c>
      <c r="B7" s="209" t="s">
        <v>125</v>
      </c>
      <c r="C7" s="133">
        <v>5409</v>
      </c>
      <c r="E7" s="139">
        <v>3922.87</v>
      </c>
      <c r="G7" s="48" t="s">
        <v>91</v>
      </c>
      <c r="H7" s="48" t="s">
        <v>92</v>
      </c>
      <c r="I7" s="48">
        <v>3922.87</v>
      </c>
      <c r="J7" s="139">
        <f t="shared" si="0"/>
        <v>-200</v>
      </c>
      <c r="K7" s="139">
        <f t="shared" si="1"/>
        <v>-1486.13</v>
      </c>
      <c r="L7" s="139">
        <v>750</v>
      </c>
      <c r="M7" s="48" t="s">
        <v>91</v>
      </c>
      <c r="N7" s="48" t="s">
        <v>92</v>
      </c>
      <c r="O7" s="48">
        <v>4041.81</v>
      </c>
      <c r="P7" s="139">
        <f t="shared" si="2"/>
        <v>-200</v>
      </c>
      <c r="Q7" s="139">
        <f t="shared" si="3"/>
        <v>-1367.19</v>
      </c>
      <c r="U7" s="65" t="s">
        <v>91</v>
      </c>
      <c r="V7" s="65" t="s">
        <v>92</v>
      </c>
      <c r="W7" s="65">
        <v>4680.94</v>
      </c>
      <c r="X7" s="139">
        <f t="shared" si="4"/>
        <v>728.06</v>
      </c>
      <c r="Y7" s="139">
        <f t="shared" si="5"/>
        <v>-200</v>
      </c>
    </row>
    <row r="8" s="16" customFormat="1" ht="20.1" customHeight="1" spans="1:25">
      <c r="A8" s="138" t="s">
        <v>126</v>
      </c>
      <c r="B8" s="209" t="s">
        <v>127</v>
      </c>
      <c r="C8" s="133">
        <v>3580</v>
      </c>
      <c r="D8" s="49"/>
      <c r="E8" s="49">
        <v>135.6</v>
      </c>
      <c r="G8" s="38" t="s">
        <v>128</v>
      </c>
      <c r="H8" s="38" t="s">
        <v>129</v>
      </c>
      <c r="I8" s="56">
        <v>135.6</v>
      </c>
      <c r="J8" s="20">
        <f t="shared" si="0"/>
        <v>-103</v>
      </c>
      <c r="K8" s="36">
        <f t="shared" si="1"/>
        <v>-3444.4</v>
      </c>
      <c r="L8" s="36"/>
      <c r="M8" s="38" t="s">
        <v>128</v>
      </c>
      <c r="N8" s="38" t="s">
        <v>129</v>
      </c>
      <c r="O8" s="56">
        <v>135.6</v>
      </c>
      <c r="P8" s="20">
        <f t="shared" si="2"/>
        <v>-103</v>
      </c>
      <c r="Q8" s="36">
        <f t="shared" si="3"/>
        <v>-3444.4</v>
      </c>
      <c r="U8" s="61" t="s">
        <v>128</v>
      </c>
      <c r="V8" s="61" t="s">
        <v>129</v>
      </c>
      <c r="W8" s="62">
        <v>135.6</v>
      </c>
      <c r="X8" s="16">
        <f t="shared" si="4"/>
        <v>3444.4</v>
      </c>
      <c r="Y8" s="16">
        <f t="shared" si="5"/>
        <v>-103</v>
      </c>
    </row>
    <row r="9" s="16" customFormat="1" ht="20.1" customHeight="1" spans="1:25">
      <c r="A9" s="138" t="s">
        <v>130</v>
      </c>
      <c r="B9" s="209" t="s">
        <v>131</v>
      </c>
      <c r="C9" s="133">
        <v>825</v>
      </c>
      <c r="D9" s="36">
        <v>105429</v>
      </c>
      <c r="E9" s="37">
        <v>595734.14</v>
      </c>
      <c r="F9" s="16">
        <f>104401+13602</f>
        <v>118003</v>
      </c>
      <c r="G9" s="38" t="s">
        <v>78</v>
      </c>
      <c r="H9" s="38" t="s">
        <v>79</v>
      </c>
      <c r="I9" s="56">
        <v>596221.15</v>
      </c>
      <c r="J9" s="20">
        <f t="shared" si="0"/>
        <v>-2010107</v>
      </c>
      <c r="K9" s="36">
        <f t="shared" si="1"/>
        <v>595396.15</v>
      </c>
      <c r="L9" s="36">
        <v>75943</v>
      </c>
      <c r="M9" s="38" t="s">
        <v>78</v>
      </c>
      <c r="N9" s="38" t="s">
        <v>79</v>
      </c>
      <c r="O9" s="56">
        <v>643048.95</v>
      </c>
      <c r="P9" s="20">
        <f t="shared" si="2"/>
        <v>-2010107</v>
      </c>
      <c r="Q9" s="36">
        <f t="shared" si="3"/>
        <v>642223.95</v>
      </c>
      <c r="S9" s="16">
        <v>717759</v>
      </c>
      <c r="U9" s="61" t="s">
        <v>78</v>
      </c>
      <c r="V9" s="61" t="s">
        <v>79</v>
      </c>
      <c r="W9" s="62">
        <v>659380.53</v>
      </c>
      <c r="X9" s="16">
        <f t="shared" si="4"/>
        <v>-658555.53</v>
      </c>
      <c r="Y9" s="16">
        <f t="shared" si="5"/>
        <v>-2010107</v>
      </c>
    </row>
    <row r="10" s="16" customFormat="1" ht="20.1" customHeight="1" spans="1:25">
      <c r="A10" s="123" t="s">
        <v>132</v>
      </c>
      <c r="B10" s="209" t="s">
        <v>133</v>
      </c>
      <c r="C10" s="133">
        <f>SUM(C11:C12)</f>
        <v>338</v>
      </c>
      <c r="D10" s="36"/>
      <c r="E10" s="36">
        <v>7616.62</v>
      </c>
      <c r="G10" s="38" t="s">
        <v>88</v>
      </c>
      <c r="H10" s="38" t="s">
        <v>89</v>
      </c>
      <c r="I10" s="56">
        <v>7616.62</v>
      </c>
      <c r="J10" s="20">
        <f t="shared" si="0"/>
        <v>-3</v>
      </c>
      <c r="K10" s="36">
        <f t="shared" si="1"/>
        <v>7278.62</v>
      </c>
      <c r="L10" s="36"/>
      <c r="M10" s="38" t="s">
        <v>88</v>
      </c>
      <c r="N10" s="38" t="s">
        <v>89</v>
      </c>
      <c r="O10" s="56">
        <v>7749.58</v>
      </c>
      <c r="P10" s="20">
        <f t="shared" si="2"/>
        <v>-3</v>
      </c>
      <c r="Q10" s="36">
        <f t="shared" si="3"/>
        <v>7411.58</v>
      </c>
      <c r="U10" s="61" t="s">
        <v>88</v>
      </c>
      <c r="V10" s="61" t="s">
        <v>89</v>
      </c>
      <c r="W10" s="62">
        <v>8475.47</v>
      </c>
      <c r="X10" s="16">
        <f t="shared" si="4"/>
        <v>-8137.47</v>
      </c>
      <c r="Y10" s="16">
        <f t="shared" si="5"/>
        <v>-3</v>
      </c>
    </row>
    <row r="11" s="16" customFormat="1" ht="20.1" customHeight="1" spans="1:25">
      <c r="A11" s="138" t="s">
        <v>134</v>
      </c>
      <c r="B11" s="209" t="s">
        <v>125</v>
      </c>
      <c r="C11" s="133">
        <v>336</v>
      </c>
      <c r="D11" s="36"/>
      <c r="E11" s="36">
        <v>3922.87</v>
      </c>
      <c r="G11" s="38" t="s">
        <v>91</v>
      </c>
      <c r="H11" s="38" t="s">
        <v>92</v>
      </c>
      <c r="I11" s="56">
        <v>3922.87</v>
      </c>
      <c r="J11" s="20">
        <f t="shared" si="0"/>
        <v>-300</v>
      </c>
      <c r="K11" s="36">
        <f t="shared" si="1"/>
        <v>3586.87</v>
      </c>
      <c r="L11" s="36">
        <v>750</v>
      </c>
      <c r="M11" s="38" t="s">
        <v>91</v>
      </c>
      <c r="N11" s="38" t="s">
        <v>92</v>
      </c>
      <c r="O11" s="56">
        <v>4041.81</v>
      </c>
      <c r="P11" s="20">
        <f t="shared" si="2"/>
        <v>-300</v>
      </c>
      <c r="Q11" s="36">
        <f t="shared" si="3"/>
        <v>3705.81</v>
      </c>
      <c r="U11" s="61" t="s">
        <v>91</v>
      </c>
      <c r="V11" s="61" t="s">
        <v>92</v>
      </c>
      <c r="W11" s="62">
        <v>4680.94</v>
      </c>
      <c r="X11" s="16">
        <f t="shared" si="4"/>
        <v>-4344.94</v>
      </c>
      <c r="Y11" s="16">
        <f t="shared" si="5"/>
        <v>-300</v>
      </c>
    </row>
    <row r="12" s="16" customFormat="1" ht="20.1" customHeight="1" spans="1:25">
      <c r="A12" s="138" t="s">
        <v>135</v>
      </c>
      <c r="B12" s="209" t="s">
        <v>127</v>
      </c>
      <c r="C12" s="133">
        <v>2</v>
      </c>
      <c r="D12" s="49"/>
      <c r="E12" s="49">
        <v>135.6</v>
      </c>
      <c r="G12" s="38" t="s">
        <v>128</v>
      </c>
      <c r="H12" s="38" t="s">
        <v>129</v>
      </c>
      <c r="I12" s="56">
        <v>135.6</v>
      </c>
      <c r="J12" s="20">
        <f t="shared" si="0"/>
        <v>-203</v>
      </c>
      <c r="K12" s="36">
        <f t="shared" si="1"/>
        <v>133.6</v>
      </c>
      <c r="L12" s="36"/>
      <c r="M12" s="38" t="s">
        <v>128</v>
      </c>
      <c r="N12" s="38" t="s">
        <v>129</v>
      </c>
      <c r="O12" s="56">
        <v>135.6</v>
      </c>
      <c r="P12" s="20">
        <f t="shared" si="2"/>
        <v>-203</v>
      </c>
      <c r="Q12" s="36">
        <f t="shared" si="3"/>
        <v>133.6</v>
      </c>
      <c r="U12" s="61" t="s">
        <v>128</v>
      </c>
      <c r="V12" s="61" t="s">
        <v>129</v>
      </c>
      <c r="W12" s="62">
        <v>135.6</v>
      </c>
      <c r="X12" s="16">
        <f t="shared" si="4"/>
        <v>-133.6</v>
      </c>
      <c r="Y12" s="16">
        <f t="shared" si="5"/>
        <v>-203</v>
      </c>
    </row>
    <row r="13" s="16" customFormat="1" ht="20.1" customHeight="1" spans="1:24">
      <c r="A13" s="123" t="s">
        <v>136</v>
      </c>
      <c r="B13" s="209" t="s">
        <v>137</v>
      </c>
      <c r="C13" s="133">
        <f>SUM(C14)</f>
        <v>5</v>
      </c>
      <c r="G13" s="32" t="str">
        <f>""</f>
        <v/>
      </c>
      <c r="H13" s="32" t="str">
        <f>""</f>
        <v/>
      </c>
      <c r="I13" s="32" t="str">
        <f>""</f>
        <v/>
      </c>
      <c r="J13" s="20"/>
      <c r="M13" s="32" t="str">
        <f>""</f>
        <v/>
      </c>
      <c r="N13" s="55" t="str">
        <f>""</f>
        <v/>
      </c>
      <c r="O13" s="32" t="str">
        <f>""</f>
        <v/>
      </c>
      <c r="W13" s="148" t="e">
        <f>W14+#REF!+#REF!+#REF!+#REF!+#REF!+#REF!+#REF!+#REF!+#REF!+#REF!+#REF!+#REF!+#REF!+#REF!+#REF!+#REF!+#REF!+#REF!+#REF!+#REF!</f>
        <v>#REF!</v>
      </c>
      <c r="X13" s="148" t="e">
        <f>X14+#REF!+#REF!+#REF!+#REF!+#REF!+#REF!+#REF!+#REF!+#REF!+#REF!+#REF!+#REF!+#REF!+#REF!+#REF!+#REF!+#REF!+#REF!+#REF!+#REF!</f>
        <v>#REF!</v>
      </c>
    </row>
    <row r="14" ht="20.1" customHeight="1" spans="1:25">
      <c r="A14" s="138" t="s">
        <v>138</v>
      </c>
      <c r="B14" s="210" t="s">
        <v>139</v>
      </c>
      <c r="C14" s="133">
        <v>5</v>
      </c>
      <c r="Q14" s="67"/>
      <c r="U14" s="68" t="s">
        <v>110</v>
      </c>
      <c r="V14" s="68" t="s">
        <v>111</v>
      </c>
      <c r="W14" s="69">
        <v>19998</v>
      </c>
      <c r="X14" s="21">
        <f>C14-W14</f>
        <v>-19993</v>
      </c>
      <c r="Y14" s="21">
        <f>U14-A14</f>
        <v>-2010275</v>
      </c>
    </row>
    <row r="15" ht="20.1" customHeight="1" spans="1:25">
      <c r="A15" s="123" t="s">
        <v>140</v>
      </c>
      <c r="B15" s="209" t="s">
        <v>141</v>
      </c>
      <c r="C15" s="133">
        <f>SUM(C16:C17)</f>
        <v>2215</v>
      </c>
      <c r="Q15" s="67"/>
      <c r="U15" s="68" t="s">
        <v>112</v>
      </c>
      <c r="V15" s="68" t="s">
        <v>113</v>
      </c>
      <c r="W15" s="69">
        <v>19998</v>
      </c>
      <c r="X15" s="21">
        <f>C15-W15</f>
        <v>-17783</v>
      </c>
      <c r="Y15" s="21">
        <f>U15-A15</f>
        <v>3097</v>
      </c>
    </row>
    <row r="16" ht="20.1" customHeight="1" spans="1:25">
      <c r="A16" s="138" t="s">
        <v>142</v>
      </c>
      <c r="B16" s="211" t="s">
        <v>125</v>
      </c>
      <c r="C16" s="133">
        <v>2165</v>
      </c>
      <c r="Q16" s="67"/>
      <c r="U16" s="68" t="s">
        <v>114</v>
      </c>
      <c r="V16" s="68" t="s">
        <v>115</v>
      </c>
      <c r="W16" s="69">
        <v>19998</v>
      </c>
      <c r="X16" s="21">
        <f>C16-W16</f>
        <v>-17833</v>
      </c>
      <c r="Y16" s="21">
        <f>U16-A16</f>
        <v>309700</v>
      </c>
    </row>
    <row r="17" ht="20.1" customHeight="1" spans="1:17">
      <c r="A17" s="138" t="s">
        <v>143</v>
      </c>
      <c r="B17" s="210" t="s">
        <v>127</v>
      </c>
      <c r="C17" s="133">
        <v>50</v>
      </c>
      <c r="Q17" s="67"/>
    </row>
    <row r="18" ht="20.1" customHeight="1" spans="1:17">
      <c r="A18" s="123" t="s">
        <v>144</v>
      </c>
      <c r="B18" s="209" t="s">
        <v>145</v>
      </c>
      <c r="C18" s="133">
        <f>SUM(C19:C20)</f>
        <v>1059</v>
      </c>
      <c r="Q18" s="67"/>
    </row>
    <row r="19" ht="20.1" customHeight="1" spans="1:17">
      <c r="A19" s="138" t="s">
        <v>146</v>
      </c>
      <c r="B19" s="209" t="s">
        <v>127</v>
      </c>
      <c r="C19" s="133">
        <v>1034</v>
      </c>
      <c r="Q19" s="67"/>
    </row>
    <row r="20" ht="20.1" customHeight="1" spans="1:17">
      <c r="A20" s="138" t="s">
        <v>147</v>
      </c>
      <c r="B20" s="210" t="s">
        <v>148</v>
      </c>
      <c r="C20" s="133">
        <v>25</v>
      </c>
      <c r="Q20" s="67"/>
    </row>
    <row r="21" ht="20.1" customHeight="1" spans="1:17">
      <c r="A21" s="123" t="s">
        <v>149</v>
      </c>
      <c r="B21" s="211" t="s">
        <v>150</v>
      </c>
      <c r="C21" s="133">
        <f>SUM(C22:C23)</f>
        <v>73</v>
      </c>
      <c r="Q21" s="67"/>
    </row>
    <row r="22" ht="20.1" customHeight="1" spans="1:17">
      <c r="A22" s="138" t="s">
        <v>151</v>
      </c>
      <c r="B22" s="209" t="s">
        <v>127</v>
      </c>
      <c r="C22" s="133">
        <v>43</v>
      </c>
      <c r="Q22" s="67"/>
    </row>
    <row r="23" ht="20.1" customHeight="1" spans="1:17">
      <c r="A23" s="138" t="s">
        <v>152</v>
      </c>
      <c r="B23" s="211" t="s">
        <v>153</v>
      </c>
      <c r="C23" s="133">
        <v>30</v>
      </c>
      <c r="Q23" s="67"/>
    </row>
    <row r="24" ht="20.1" customHeight="1" spans="1:17">
      <c r="A24" s="123" t="s">
        <v>154</v>
      </c>
      <c r="B24" s="211" t="s">
        <v>155</v>
      </c>
      <c r="C24" s="133">
        <f>SUM(C25:C26)</f>
        <v>1299</v>
      </c>
      <c r="Q24" s="67"/>
    </row>
    <row r="25" ht="20.1" customHeight="1" spans="1:17">
      <c r="A25" s="138" t="s">
        <v>156</v>
      </c>
      <c r="B25" s="211" t="s">
        <v>125</v>
      </c>
      <c r="C25" s="133">
        <v>897</v>
      </c>
      <c r="Q25" s="67"/>
    </row>
    <row r="26" ht="20.1" customHeight="1" spans="1:17">
      <c r="A26" s="138" t="s">
        <v>157</v>
      </c>
      <c r="B26" s="209" t="s">
        <v>127</v>
      </c>
      <c r="C26" s="133">
        <v>402</v>
      </c>
      <c r="Q26" s="67"/>
    </row>
    <row r="27" ht="20.1" customHeight="1" spans="1:17">
      <c r="A27" s="123" t="s">
        <v>158</v>
      </c>
      <c r="B27" s="210" t="s">
        <v>159</v>
      </c>
      <c r="C27" s="133">
        <f>SUM(C28:C29)</f>
        <v>207</v>
      </c>
      <c r="Q27" s="67"/>
    </row>
    <row r="28" ht="20.1" customHeight="1" spans="1:17">
      <c r="A28" s="138" t="s">
        <v>160</v>
      </c>
      <c r="B28" s="209" t="s">
        <v>125</v>
      </c>
      <c r="C28" s="133">
        <v>156</v>
      </c>
      <c r="Q28" s="67"/>
    </row>
    <row r="29" ht="20.1" customHeight="1" spans="1:17">
      <c r="A29" s="138" t="s">
        <v>161</v>
      </c>
      <c r="B29" s="209" t="s">
        <v>127</v>
      </c>
      <c r="C29" s="133">
        <v>51</v>
      </c>
      <c r="Q29" s="67"/>
    </row>
    <row r="30" ht="20.1" customHeight="1" spans="1:3">
      <c r="A30" s="123" t="s">
        <v>162</v>
      </c>
      <c r="B30" s="210" t="s">
        <v>163</v>
      </c>
      <c r="C30" s="133">
        <f>SUM(C31:C32)</f>
        <v>809</v>
      </c>
    </row>
    <row r="31" ht="20.1" customHeight="1" spans="1:3">
      <c r="A31" s="138" t="s">
        <v>164</v>
      </c>
      <c r="B31" s="209" t="s">
        <v>125</v>
      </c>
      <c r="C31" s="133">
        <v>329</v>
      </c>
    </row>
    <row r="32" ht="20.1" customHeight="1" spans="1:3">
      <c r="A32" s="138" t="s">
        <v>165</v>
      </c>
      <c r="B32" s="209" t="s">
        <v>166</v>
      </c>
      <c r="C32" s="133">
        <v>480</v>
      </c>
    </row>
    <row r="33" ht="20.1" customHeight="1" spans="1:3">
      <c r="A33" s="123" t="s">
        <v>167</v>
      </c>
      <c r="B33" s="211" t="s">
        <v>168</v>
      </c>
      <c r="C33" s="133">
        <f>C34</f>
        <v>23</v>
      </c>
    </row>
    <row r="34" ht="20.1" customHeight="1" spans="1:3">
      <c r="A34" s="138" t="s">
        <v>169</v>
      </c>
      <c r="B34" s="209" t="s">
        <v>170</v>
      </c>
      <c r="C34" s="133">
        <v>23</v>
      </c>
    </row>
    <row r="35" ht="20.1" customHeight="1" spans="1:3">
      <c r="A35" s="123" t="s">
        <v>171</v>
      </c>
      <c r="B35" s="211" t="s">
        <v>172</v>
      </c>
      <c r="C35" s="133">
        <f>C36</f>
        <v>233</v>
      </c>
    </row>
    <row r="36" ht="20.1" customHeight="1" spans="1:3">
      <c r="A36" s="138" t="s">
        <v>173</v>
      </c>
      <c r="B36" s="211" t="s">
        <v>127</v>
      </c>
      <c r="C36" s="133">
        <v>233</v>
      </c>
    </row>
    <row r="37" ht="20.1" customHeight="1" spans="1:3">
      <c r="A37" s="123" t="s">
        <v>174</v>
      </c>
      <c r="B37" s="211" t="s">
        <v>175</v>
      </c>
      <c r="C37" s="133">
        <f>C38</f>
        <v>10</v>
      </c>
    </row>
    <row r="38" ht="20.1" customHeight="1" spans="1:3">
      <c r="A38" s="138" t="s">
        <v>176</v>
      </c>
      <c r="B38" s="211" t="s">
        <v>127</v>
      </c>
      <c r="C38" s="133">
        <v>10</v>
      </c>
    </row>
    <row r="39" ht="20.1" customHeight="1" spans="1:3">
      <c r="A39" s="123" t="s">
        <v>177</v>
      </c>
      <c r="B39" s="211" t="s">
        <v>178</v>
      </c>
      <c r="C39" s="133">
        <f>C40+C41+C43+C42</f>
        <v>173</v>
      </c>
    </row>
    <row r="40" ht="20.1" customHeight="1" spans="1:3">
      <c r="A40" s="138" t="s">
        <v>179</v>
      </c>
      <c r="B40" s="211" t="s">
        <v>127</v>
      </c>
      <c r="C40" s="133">
        <v>98</v>
      </c>
    </row>
    <row r="41" ht="20.1" customHeight="1" spans="1:3">
      <c r="A41" s="138" t="s">
        <v>180</v>
      </c>
      <c r="B41" s="211" t="s">
        <v>181</v>
      </c>
      <c r="C41" s="133">
        <v>49</v>
      </c>
    </row>
    <row r="42" ht="20.1" customHeight="1" spans="1:3">
      <c r="A42" s="138" t="s">
        <v>182</v>
      </c>
      <c r="B42" s="211" t="s">
        <v>183</v>
      </c>
      <c r="C42" s="133">
        <v>12</v>
      </c>
    </row>
    <row r="43" ht="20.1" customHeight="1" spans="1:3">
      <c r="A43" s="138" t="s">
        <v>184</v>
      </c>
      <c r="B43" s="211" t="s">
        <v>185</v>
      </c>
      <c r="C43" s="133">
        <v>14</v>
      </c>
    </row>
    <row r="44" ht="20.1" customHeight="1" spans="1:3">
      <c r="A44" s="131" t="s">
        <v>186</v>
      </c>
      <c r="B44" s="208" t="s">
        <v>187</v>
      </c>
      <c r="C44" s="133">
        <f>C45+C49+C51</f>
        <v>4018</v>
      </c>
    </row>
    <row r="45" ht="20.1" customHeight="1" spans="1:3">
      <c r="A45" s="123" t="s">
        <v>188</v>
      </c>
      <c r="B45" s="211" t="s">
        <v>189</v>
      </c>
      <c r="C45" s="133">
        <f>SUM(C46:C48)</f>
        <v>2606</v>
      </c>
    </row>
    <row r="46" ht="20.1" customHeight="1" spans="1:3">
      <c r="A46" s="138" t="s">
        <v>190</v>
      </c>
      <c r="B46" s="210" t="s">
        <v>127</v>
      </c>
      <c r="C46" s="133">
        <v>2320</v>
      </c>
    </row>
    <row r="47" ht="20.1" customHeight="1" spans="1:3">
      <c r="A47" s="138" t="s">
        <v>191</v>
      </c>
      <c r="B47" s="211" t="s">
        <v>192</v>
      </c>
      <c r="C47" s="133">
        <v>55</v>
      </c>
    </row>
    <row r="48" ht="20.1" customHeight="1" spans="1:3">
      <c r="A48" s="138" t="s">
        <v>193</v>
      </c>
      <c r="B48" s="211" t="s">
        <v>194</v>
      </c>
      <c r="C48" s="133">
        <v>231</v>
      </c>
    </row>
    <row r="49" ht="20.1" customHeight="1" spans="1:3">
      <c r="A49" s="123" t="s">
        <v>195</v>
      </c>
      <c r="B49" s="209" t="s">
        <v>196</v>
      </c>
      <c r="C49" s="133">
        <f>C50</f>
        <v>199</v>
      </c>
    </row>
    <row r="50" ht="20.1" customHeight="1" spans="1:3">
      <c r="A50" s="138" t="s">
        <v>197</v>
      </c>
      <c r="B50" s="209" t="s">
        <v>127</v>
      </c>
      <c r="C50" s="133">
        <v>199</v>
      </c>
    </row>
    <row r="51" ht="20.1" customHeight="1" spans="1:3">
      <c r="A51" s="123" t="s">
        <v>198</v>
      </c>
      <c r="B51" s="210" t="s">
        <v>199</v>
      </c>
      <c r="C51" s="133">
        <f>SUM(C52:C53)</f>
        <v>1213</v>
      </c>
    </row>
    <row r="52" ht="20.1" customHeight="1" spans="1:3">
      <c r="A52" s="123" t="s">
        <v>200</v>
      </c>
      <c r="B52" s="209" t="s">
        <v>125</v>
      </c>
      <c r="C52" s="133">
        <v>650</v>
      </c>
    </row>
    <row r="53" ht="20.1" customHeight="1" spans="1:3">
      <c r="A53" s="138" t="s">
        <v>201</v>
      </c>
      <c r="B53" s="209" t="s">
        <v>127</v>
      </c>
      <c r="C53" s="133">
        <v>563</v>
      </c>
    </row>
    <row r="54" ht="20.1" customHeight="1" spans="1:3">
      <c r="A54" s="131" t="s">
        <v>202</v>
      </c>
      <c r="B54" s="208" t="s">
        <v>203</v>
      </c>
      <c r="C54" s="133">
        <f>C55+C60+C62</f>
        <v>11213</v>
      </c>
    </row>
    <row r="55" ht="20.1" customHeight="1" spans="1:3">
      <c r="A55" s="123" t="s">
        <v>204</v>
      </c>
      <c r="B55" s="209" t="s">
        <v>205</v>
      </c>
      <c r="C55" s="133">
        <f>SUM(C56:C59)</f>
        <v>9284</v>
      </c>
    </row>
    <row r="56" ht="20.1" customHeight="1" spans="1:3">
      <c r="A56" s="138" t="s">
        <v>206</v>
      </c>
      <c r="B56" s="209" t="s">
        <v>207</v>
      </c>
      <c r="C56" s="133">
        <v>97</v>
      </c>
    </row>
    <row r="57" ht="20.1" customHeight="1" spans="1:3">
      <c r="A57" s="138" t="s">
        <v>208</v>
      </c>
      <c r="B57" s="209" t="s">
        <v>209</v>
      </c>
      <c r="C57" s="133">
        <v>6408</v>
      </c>
    </row>
    <row r="58" ht="20.1" customHeight="1" spans="1:3">
      <c r="A58" s="138" t="s">
        <v>210</v>
      </c>
      <c r="B58" s="211" t="s">
        <v>211</v>
      </c>
      <c r="C58" s="133">
        <v>2138</v>
      </c>
    </row>
    <row r="59" ht="20.1" customHeight="1" spans="1:3">
      <c r="A59" s="138" t="s">
        <v>212</v>
      </c>
      <c r="B59" s="211" t="s">
        <v>213</v>
      </c>
      <c r="C59" s="133">
        <f>54+587</f>
        <v>641</v>
      </c>
    </row>
    <row r="60" ht="20.1" customHeight="1" spans="1:3">
      <c r="A60" s="123" t="s">
        <v>214</v>
      </c>
      <c r="B60" s="209" t="s">
        <v>215</v>
      </c>
      <c r="C60" s="133">
        <f>C61</f>
        <v>6</v>
      </c>
    </row>
    <row r="61" ht="20.1" customHeight="1" spans="1:3">
      <c r="A61" s="138" t="s">
        <v>216</v>
      </c>
      <c r="B61" s="209" t="s">
        <v>217</v>
      </c>
      <c r="C61" s="133">
        <v>6</v>
      </c>
    </row>
    <row r="62" ht="20.1" customHeight="1" spans="1:3">
      <c r="A62" s="123" t="s">
        <v>218</v>
      </c>
      <c r="B62" s="209" t="s">
        <v>219</v>
      </c>
      <c r="C62" s="133">
        <f>C63</f>
        <v>1923</v>
      </c>
    </row>
    <row r="63" ht="20.1" customHeight="1" spans="1:3">
      <c r="A63" s="138" t="s">
        <v>220</v>
      </c>
      <c r="B63" s="209" t="s">
        <v>221</v>
      </c>
      <c r="C63" s="133">
        <v>1923</v>
      </c>
    </row>
    <row r="64" ht="20.1" customHeight="1" spans="1:3">
      <c r="A64" s="131" t="s">
        <v>222</v>
      </c>
      <c r="B64" s="208" t="s">
        <v>223</v>
      </c>
      <c r="C64" s="133">
        <f>C65+C68+C70+C72</f>
        <v>9613</v>
      </c>
    </row>
    <row r="65" ht="20.1" customHeight="1" spans="1:3">
      <c r="A65" s="123" t="s">
        <v>224</v>
      </c>
      <c r="B65" s="211" t="s">
        <v>225</v>
      </c>
      <c r="C65" s="133">
        <f>C66+C67</f>
        <v>3387</v>
      </c>
    </row>
    <row r="66" ht="20.1" customHeight="1" spans="1:3">
      <c r="A66" s="138" t="s">
        <v>226</v>
      </c>
      <c r="B66" s="209" t="s">
        <v>125</v>
      </c>
      <c r="C66" s="133">
        <v>864</v>
      </c>
    </row>
    <row r="67" ht="20.1" customHeight="1" spans="1:3">
      <c r="A67" s="138" t="s">
        <v>227</v>
      </c>
      <c r="B67" s="209" t="s">
        <v>127</v>
      </c>
      <c r="C67" s="133">
        <v>2523</v>
      </c>
    </row>
    <row r="68" ht="20.1" customHeight="1" spans="1:3">
      <c r="A68" s="123" t="s">
        <v>228</v>
      </c>
      <c r="B68" s="211" t="s">
        <v>229</v>
      </c>
      <c r="C68" s="133">
        <f>SUM(C69:C69)</f>
        <v>4626</v>
      </c>
    </row>
    <row r="69" ht="20.1" customHeight="1" spans="1:3">
      <c r="A69" s="138" t="s">
        <v>230</v>
      </c>
      <c r="B69" s="209" t="s">
        <v>231</v>
      </c>
      <c r="C69" s="133">
        <v>4626</v>
      </c>
    </row>
    <row r="70" ht="20.1" customHeight="1" spans="1:3">
      <c r="A70" s="123" t="s">
        <v>232</v>
      </c>
      <c r="B70" s="211" t="s">
        <v>233</v>
      </c>
      <c r="C70" s="133">
        <f>C71</f>
        <v>420</v>
      </c>
    </row>
    <row r="71" ht="20.1" customHeight="1" spans="1:3">
      <c r="A71" s="138" t="s">
        <v>234</v>
      </c>
      <c r="B71" s="209" t="s">
        <v>235</v>
      </c>
      <c r="C71" s="133">
        <v>420</v>
      </c>
    </row>
    <row r="72" ht="20.1" customHeight="1" spans="1:3">
      <c r="A72" s="123" t="s">
        <v>236</v>
      </c>
      <c r="B72" s="209" t="s">
        <v>237</v>
      </c>
      <c r="C72" s="133">
        <f>C73</f>
        <v>1180</v>
      </c>
    </row>
    <row r="73" ht="20.1" customHeight="1" spans="1:3">
      <c r="A73" s="138" t="s">
        <v>238</v>
      </c>
      <c r="B73" s="209" t="s">
        <v>239</v>
      </c>
      <c r="C73" s="133">
        <v>1180</v>
      </c>
    </row>
    <row r="74" ht="20.1" customHeight="1" spans="1:3">
      <c r="A74" s="131" t="s">
        <v>240</v>
      </c>
      <c r="B74" s="208" t="s">
        <v>241</v>
      </c>
      <c r="C74" s="133">
        <f>C75+C79+C81+C83</f>
        <v>293</v>
      </c>
    </row>
    <row r="75" ht="20.1" customHeight="1" spans="1:3">
      <c r="A75" s="123" t="s">
        <v>242</v>
      </c>
      <c r="B75" s="210" t="s">
        <v>243</v>
      </c>
      <c r="C75" s="133">
        <f>SUM(C76:C78)</f>
        <v>239</v>
      </c>
    </row>
    <row r="76" ht="20.1" customHeight="1" spans="1:3">
      <c r="A76" s="138" t="s">
        <v>244</v>
      </c>
      <c r="B76" s="210" t="s">
        <v>245</v>
      </c>
      <c r="C76" s="133">
        <v>16</v>
      </c>
    </row>
    <row r="77" ht="20.1" customHeight="1" spans="1:3">
      <c r="A77" s="138" t="s">
        <v>246</v>
      </c>
      <c r="B77" s="210" t="s">
        <v>247</v>
      </c>
      <c r="C77" s="133">
        <v>3</v>
      </c>
    </row>
    <row r="78" ht="20.1" customHeight="1" spans="1:3">
      <c r="A78" s="138" t="s">
        <v>248</v>
      </c>
      <c r="B78" s="210" t="s">
        <v>249</v>
      </c>
      <c r="C78" s="133">
        <v>220</v>
      </c>
    </row>
    <row r="79" ht="20.1" customHeight="1" spans="1:3">
      <c r="A79" s="123" t="s">
        <v>250</v>
      </c>
      <c r="B79" s="210" t="s">
        <v>251</v>
      </c>
      <c r="C79" s="133">
        <f>C80</f>
        <v>2</v>
      </c>
    </row>
    <row r="80" ht="20.1" customHeight="1" spans="1:3">
      <c r="A80" s="138" t="s">
        <v>252</v>
      </c>
      <c r="B80" s="210" t="s">
        <v>253</v>
      </c>
      <c r="C80" s="133">
        <v>2</v>
      </c>
    </row>
    <row r="81" ht="20.1" customHeight="1" spans="1:3">
      <c r="A81" s="123" t="s">
        <v>254</v>
      </c>
      <c r="B81" s="210" t="s">
        <v>255</v>
      </c>
      <c r="C81" s="133">
        <f>C82</f>
        <v>4</v>
      </c>
    </row>
    <row r="82" ht="20.1" customHeight="1" spans="1:3">
      <c r="A82" s="138" t="s">
        <v>256</v>
      </c>
      <c r="B82" s="210" t="s">
        <v>257</v>
      </c>
      <c r="C82" s="133">
        <v>4</v>
      </c>
    </row>
    <row r="83" ht="20.1" customHeight="1" spans="1:3">
      <c r="A83" s="123" t="s">
        <v>258</v>
      </c>
      <c r="B83" s="210" t="s">
        <v>259</v>
      </c>
      <c r="C83" s="133">
        <f>C84</f>
        <v>48</v>
      </c>
    </row>
    <row r="84" ht="20.1" customHeight="1" spans="1:3">
      <c r="A84" s="138" t="s">
        <v>260</v>
      </c>
      <c r="B84" s="210" t="s">
        <v>261</v>
      </c>
      <c r="C84" s="133">
        <v>48</v>
      </c>
    </row>
    <row r="85" ht="20.1" customHeight="1" spans="1:3">
      <c r="A85" s="131" t="s">
        <v>262</v>
      </c>
      <c r="B85" s="208" t="s">
        <v>263</v>
      </c>
      <c r="C85" s="133">
        <f>C86+C89+C92+C100+C106+C110+C114+C117+C125+C128+C131+C98+C120+C123</f>
        <v>9291</v>
      </c>
    </row>
    <row r="86" ht="20.1" customHeight="1" spans="1:3">
      <c r="A86" s="123" t="s">
        <v>264</v>
      </c>
      <c r="B86" s="210" t="s">
        <v>265</v>
      </c>
      <c r="C86" s="133">
        <f>SUM(C87:C88)</f>
        <v>6</v>
      </c>
    </row>
    <row r="87" ht="20.1" customHeight="1" spans="1:3">
      <c r="A87" s="138" t="s">
        <v>266</v>
      </c>
      <c r="B87" s="210" t="s">
        <v>267</v>
      </c>
      <c r="C87" s="133">
        <v>3</v>
      </c>
    </row>
    <row r="88" ht="20.1" customHeight="1" spans="1:3">
      <c r="A88" s="138" t="s">
        <v>268</v>
      </c>
      <c r="B88" s="210" t="s">
        <v>269</v>
      </c>
      <c r="C88" s="133">
        <v>3</v>
      </c>
    </row>
    <row r="89" ht="20.1" customHeight="1" spans="1:3">
      <c r="A89" s="123" t="s">
        <v>270</v>
      </c>
      <c r="B89" s="210" t="s">
        <v>271</v>
      </c>
      <c r="C89" s="133">
        <f>SUM(C90:C91)</f>
        <v>721</v>
      </c>
    </row>
    <row r="90" ht="20.1" customHeight="1" spans="1:3">
      <c r="A90" s="138" t="s">
        <v>272</v>
      </c>
      <c r="B90" s="210" t="s">
        <v>273</v>
      </c>
      <c r="C90" s="133">
        <v>530</v>
      </c>
    </row>
    <row r="91" ht="20.1" customHeight="1" spans="1:3">
      <c r="A91" s="138" t="s">
        <v>274</v>
      </c>
      <c r="B91" s="210" t="s">
        <v>275</v>
      </c>
      <c r="C91" s="133">
        <v>191</v>
      </c>
    </row>
    <row r="92" ht="20.1" customHeight="1" spans="1:3">
      <c r="A92" s="123" t="s">
        <v>276</v>
      </c>
      <c r="B92" s="210" t="s">
        <v>277</v>
      </c>
      <c r="C92" s="133">
        <f>SUM(C93:C97)</f>
        <v>4442</v>
      </c>
    </row>
    <row r="93" ht="20.1" customHeight="1" spans="1:3">
      <c r="A93" s="138" t="s">
        <v>278</v>
      </c>
      <c r="B93" s="210" t="s">
        <v>279</v>
      </c>
      <c r="C93" s="133">
        <v>296</v>
      </c>
    </row>
    <row r="94" ht="20.1" customHeight="1" spans="1:3">
      <c r="A94" s="138" t="s">
        <v>280</v>
      </c>
      <c r="B94" s="210" t="s">
        <v>281</v>
      </c>
      <c r="C94" s="133">
        <v>1465</v>
      </c>
    </row>
    <row r="95" ht="20.1" customHeight="1" spans="1:3">
      <c r="A95" s="138" t="s">
        <v>282</v>
      </c>
      <c r="B95" s="210" t="s">
        <v>283</v>
      </c>
      <c r="C95" s="133">
        <v>1911</v>
      </c>
    </row>
    <row r="96" ht="20.1" customHeight="1" spans="1:3">
      <c r="A96" s="138" t="s">
        <v>284</v>
      </c>
      <c r="B96" s="210" t="s">
        <v>285</v>
      </c>
      <c r="C96" s="133">
        <v>755</v>
      </c>
    </row>
    <row r="97" ht="20.1" customHeight="1" spans="1:3">
      <c r="A97" s="138" t="s">
        <v>286</v>
      </c>
      <c r="B97" s="210" t="s">
        <v>287</v>
      </c>
      <c r="C97" s="133">
        <v>15</v>
      </c>
    </row>
    <row r="98" ht="20.1" customHeight="1" spans="1:3">
      <c r="A98" s="123" t="s">
        <v>276</v>
      </c>
      <c r="B98" s="210" t="s">
        <v>288</v>
      </c>
      <c r="C98" s="133">
        <f>C99</f>
        <v>286</v>
      </c>
    </row>
    <row r="99" ht="20.1" customHeight="1" spans="1:3">
      <c r="A99" s="138" t="s">
        <v>278</v>
      </c>
      <c r="B99" s="210" t="s">
        <v>289</v>
      </c>
      <c r="C99" s="133">
        <v>286</v>
      </c>
    </row>
    <row r="100" ht="20.1" customHeight="1" spans="1:3">
      <c r="A100" s="123" t="s">
        <v>290</v>
      </c>
      <c r="B100" s="210" t="s">
        <v>291</v>
      </c>
      <c r="C100" s="133">
        <f>SUM(C101:C105)</f>
        <v>1242</v>
      </c>
    </row>
    <row r="101" ht="20.1" customHeight="1" spans="1:3">
      <c r="A101" s="138" t="s">
        <v>292</v>
      </c>
      <c r="B101" s="210" t="s">
        <v>293</v>
      </c>
      <c r="C101" s="133">
        <v>52</v>
      </c>
    </row>
    <row r="102" ht="20.1" customHeight="1" spans="1:3">
      <c r="A102" s="138" t="s">
        <v>294</v>
      </c>
      <c r="B102" s="210" t="s">
        <v>295</v>
      </c>
      <c r="C102" s="133">
        <v>122</v>
      </c>
    </row>
    <row r="103" ht="20.1" customHeight="1" spans="1:3">
      <c r="A103" s="138" t="s">
        <v>296</v>
      </c>
      <c r="B103" s="210" t="s">
        <v>297</v>
      </c>
      <c r="C103" s="133">
        <v>235</v>
      </c>
    </row>
    <row r="104" ht="20.1" customHeight="1" spans="1:3">
      <c r="A104" s="138" t="s">
        <v>298</v>
      </c>
      <c r="B104" s="210" t="s">
        <v>299</v>
      </c>
      <c r="C104" s="133">
        <v>817</v>
      </c>
    </row>
    <row r="105" ht="20.1" customHeight="1" spans="1:3">
      <c r="A105" s="138" t="s">
        <v>300</v>
      </c>
      <c r="B105" s="210" t="s">
        <v>301</v>
      </c>
      <c r="C105" s="133">
        <v>16</v>
      </c>
    </row>
    <row r="106" ht="20.1" customHeight="1" spans="1:3">
      <c r="A106" s="123" t="s">
        <v>302</v>
      </c>
      <c r="B106" s="210" t="s">
        <v>303</v>
      </c>
      <c r="C106" s="133">
        <f>SUM(C107:C109)</f>
        <v>277</v>
      </c>
    </row>
    <row r="107" ht="20.1" customHeight="1" spans="1:3">
      <c r="A107" s="138" t="s">
        <v>304</v>
      </c>
      <c r="B107" s="210" t="s">
        <v>305</v>
      </c>
      <c r="C107" s="133">
        <v>242</v>
      </c>
    </row>
    <row r="108" ht="20.1" customHeight="1" spans="1:3">
      <c r="A108" s="138" t="s">
        <v>306</v>
      </c>
      <c r="B108" s="210" t="s">
        <v>307</v>
      </c>
      <c r="C108" s="133">
        <v>3</v>
      </c>
    </row>
    <row r="109" ht="20.1" customHeight="1" spans="1:3">
      <c r="A109" s="138" t="s">
        <v>308</v>
      </c>
      <c r="B109" s="210" t="s">
        <v>309</v>
      </c>
      <c r="C109" s="133">
        <v>32</v>
      </c>
    </row>
    <row r="110" ht="20.1" customHeight="1" spans="1:3">
      <c r="A110" s="123" t="s">
        <v>310</v>
      </c>
      <c r="B110" s="210" t="s">
        <v>311</v>
      </c>
      <c r="C110" s="133">
        <f>SUM(C111:C113)</f>
        <v>58</v>
      </c>
    </row>
    <row r="111" ht="20.1" customHeight="1" spans="1:3">
      <c r="A111" s="138" t="s">
        <v>312</v>
      </c>
      <c r="B111" s="210" t="s">
        <v>313</v>
      </c>
      <c r="C111" s="133">
        <v>1</v>
      </c>
    </row>
    <row r="112" ht="20.1" customHeight="1" spans="1:3">
      <c r="A112" s="138" t="s">
        <v>314</v>
      </c>
      <c r="B112" s="210" t="s">
        <v>315</v>
      </c>
      <c r="C112" s="133">
        <v>50</v>
      </c>
    </row>
    <row r="113" ht="20.1" customHeight="1" spans="1:3">
      <c r="A113" s="138" t="s">
        <v>316</v>
      </c>
      <c r="B113" s="210" t="s">
        <v>317</v>
      </c>
      <c r="C113" s="133">
        <v>7</v>
      </c>
    </row>
    <row r="114" ht="20.1" customHeight="1" spans="1:3">
      <c r="A114" s="123" t="s">
        <v>318</v>
      </c>
      <c r="B114" s="210" t="s">
        <v>319</v>
      </c>
      <c r="C114" s="133">
        <f>SUM(C115:C116)</f>
        <v>83</v>
      </c>
    </row>
    <row r="115" ht="20.1" customHeight="1" spans="1:3">
      <c r="A115" s="138" t="s">
        <v>320</v>
      </c>
      <c r="B115" s="210" t="s">
        <v>321</v>
      </c>
      <c r="C115" s="133">
        <v>33</v>
      </c>
    </row>
    <row r="116" ht="20.1" customHeight="1" spans="1:3">
      <c r="A116" s="138" t="s">
        <v>322</v>
      </c>
      <c r="B116" s="210" t="s">
        <v>323</v>
      </c>
      <c r="C116" s="133">
        <v>50</v>
      </c>
    </row>
    <row r="117" ht="20.1" customHeight="1" spans="1:3">
      <c r="A117" s="123" t="s">
        <v>324</v>
      </c>
      <c r="B117" s="210" t="s">
        <v>325</v>
      </c>
      <c r="C117" s="133">
        <f>SUM(C118:C119)</f>
        <v>87</v>
      </c>
    </row>
    <row r="118" ht="20.1" customHeight="1" spans="1:3">
      <c r="A118" s="138" t="s">
        <v>326</v>
      </c>
      <c r="B118" s="210" t="s">
        <v>327</v>
      </c>
      <c r="C118" s="133">
        <v>50</v>
      </c>
    </row>
    <row r="119" ht="20.1" customHeight="1" spans="1:3">
      <c r="A119" s="138" t="s">
        <v>328</v>
      </c>
      <c r="B119" s="210" t="s">
        <v>329</v>
      </c>
      <c r="C119" s="133">
        <v>37</v>
      </c>
    </row>
    <row r="120" ht="20.1" customHeight="1" spans="1:3">
      <c r="A120" s="123" t="s">
        <v>330</v>
      </c>
      <c r="B120" s="210" t="s">
        <v>331</v>
      </c>
      <c r="C120" s="133">
        <f>SUM(C121:C122)</f>
        <v>10</v>
      </c>
    </row>
    <row r="121" ht="20.1" customHeight="1" spans="1:3">
      <c r="A121" s="138" t="s">
        <v>332</v>
      </c>
      <c r="B121" s="210" t="s">
        <v>333</v>
      </c>
      <c r="C121" s="133">
        <v>6</v>
      </c>
    </row>
    <row r="122" ht="20.1" customHeight="1" spans="1:3">
      <c r="A122" s="138" t="s">
        <v>334</v>
      </c>
      <c r="B122" s="210" t="s">
        <v>335</v>
      </c>
      <c r="C122" s="133">
        <v>4</v>
      </c>
    </row>
    <row r="123" ht="20.1" customHeight="1" spans="1:3">
      <c r="A123" s="123" t="s">
        <v>336</v>
      </c>
      <c r="B123" s="210" t="s">
        <v>337</v>
      </c>
      <c r="C123" s="133">
        <f>C124</f>
        <v>2</v>
      </c>
    </row>
    <row r="124" ht="20.1" customHeight="1" spans="1:3">
      <c r="A124" s="138" t="s">
        <v>338</v>
      </c>
      <c r="B124" s="210" t="s">
        <v>339</v>
      </c>
      <c r="C124" s="133">
        <v>2</v>
      </c>
    </row>
    <row r="125" ht="20.1" customHeight="1" spans="1:3">
      <c r="A125" s="123" t="s">
        <v>340</v>
      </c>
      <c r="B125" s="210" t="s">
        <v>341</v>
      </c>
      <c r="C125" s="133">
        <f>SUM(C126:C127)</f>
        <v>1411</v>
      </c>
    </row>
    <row r="126" ht="20.1" customHeight="1" spans="1:3">
      <c r="A126" s="138" t="s">
        <v>342</v>
      </c>
      <c r="B126" s="210" t="s">
        <v>343</v>
      </c>
      <c r="C126" s="133">
        <v>1334</v>
      </c>
    </row>
    <row r="127" ht="20.1" customHeight="1" spans="1:3">
      <c r="A127" s="138" t="s">
        <v>344</v>
      </c>
      <c r="B127" s="210" t="s">
        <v>345</v>
      </c>
      <c r="C127" s="133">
        <v>77</v>
      </c>
    </row>
    <row r="128" ht="20.1" customHeight="1" spans="1:3">
      <c r="A128" s="123" t="s">
        <v>346</v>
      </c>
      <c r="B128" s="210" t="s">
        <v>347</v>
      </c>
      <c r="C128" s="133">
        <f>SUM(C129:C130)</f>
        <v>80</v>
      </c>
    </row>
    <row r="129" ht="20.1" customHeight="1" spans="1:3">
      <c r="A129" s="123" t="s">
        <v>348</v>
      </c>
      <c r="B129" s="212" t="s">
        <v>127</v>
      </c>
      <c r="C129" s="133">
        <v>10</v>
      </c>
    </row>
    <row r="130" ht="20.1" customHeight="1" spans="1:3">
      <c r="A130" s="123" t="s">
        <v>349</v>
      </c>
      <c r="B130" s="210" t="s">
        <v>350</v>
      </c>
      <c r="C130" s="133">
        <v>70</v>
      </c>
    </row>
    <row r="131" ht="20.1" customHeight="1" spans="1:3">
      <c r="A131" s="123" t="s">
        <v>351</v>
      </c>
      <c r="B131" s="210" t="s">
        <v>352</v>
      </c>
      <c r="C131" s="133">
        <f>SUM(C132)</f>
        <v>586</v>
      </c>
    </row>
    <row r="132" ht="20.1" customHeight="1" spans="1:3">
      <c r="A132" s="123" t="s">
        <v>353</v>
      </c>
      <c r="B132" s="210" t="s">
        <v>354</v>
      </c>
      <c r="C132" s="133">
        <v>586</v>
      </c>
    </row>
    <row r="133" ht="20.1" customHeight="1" spans="1:3">
      <c r="A133" s="131" t="s">
        <v>355</v>
      </c>
      <c r="B133" s="208" t="s">
        <v>356</v>
      </c>
      <c r="C133" s="133">
        <f>C134+C136+C139+C144+C147+C150+C152</f>
        <v>3780</v>
      </c>
    </row>
    <row r="134" ht="20.1" customHeight="1" spans="1:3">
      <c r="A134" s="123" t="s">
        <v>357</v>
      </c>
      <c r="B134" s="210" t="s">
        <v>358</v>
      </c>
      <c r="C134" s="133">
        <f>C135</f>
        <v>1</v>
      </c>
    </row>
    <row r="135" ht="20.1" customHeight="1" spans="1:3">
      <c r="A135" s="138" t="s">
        <v>359</v>
      </c>
      <c r="B135" s="210" t="s">
        <v>360</v>
      </c>
      <c r="C135" s="133">
        <v>1</v>
      </c>
    </row>
    <row r="136" ht="20.1" customHeight="1" spans="1:3">
      <c r="A136" s="123" t="s">
        <v>361</v>
      </c>
      <c r="B136" s="210" t="s">
        <v>362</v>
      </c>
      <c r="C136" s="133">
        <f>SUM(C137:C138)</f>
        <v>259</v>
      </c>
    </row>
    <row r="137" ht="20.1" customHeight="1" spans="1:3">
      <c r="A137" s="138" t="s">
        <v>363</v>
      </c>
      <c r="B137" s="210" t="s">
        <v>364</v>
      </c>
      <c r="C137" s="133">
        <v>207</v>
      </c>
    </row>
    <row r="138" ht="20.1" customHeight="1" spans="1:3">
      <c r="A138" s="138" t="s">
        <v>365</v>
      </c>
      <c r="B138" s="210" t="s">
        <v>366</v>
      </c>
      <c r="C138" s="133">
        <v>52</v>
      </c>
    </row>
    <row r="139" ht="20.1" customHeight="1" spans="1:3">
      <c r="A139" s="123" t="s">
        <v>367</v>
      </c>
      <c r="B139" s="210" t="s">
        <v>368</v>
      </c>
      <c r="C139" s="133">
        <f>SUM(C140:C143)</f>
        <v>805</v>
      </c>
    </row>
    <row r="140" ht="20.1" customHeight="1" spans="1:3">
      <c r="A140" s="138" t="s">
        <v>369</v>
      </c>
      <c r="B140" s="210" t="s">
        <v>370</v>
      </c>
      <c r="C140" s="133">
        <v>8</v>
      </c>
    </row>
    <row r="141" ht="20.1" customHeight="1" spans="1:3">
      <c r="A141" s="138" t="s">
        <v>371</v>
      </c>
      <c r="B141" s="210" t="s">
        <v>372</v>
      </c>
      <c r="C141" s="133">
        <v>3</v>
      </c>
    </row>
    <row r="142" ht="20.1" customHeight="1" spans="1:3">
      <c r="A142" s="138" t="s">
        <v>373</v>
      </c>
      <c r="B142" s="210" t="s">
        <v>374</v>
      </c>
      <c r="C142" s="133">
        <v>791</v>
      </c>
    </row>
    <row r="143" ht="20.1" customHeight="1" spans="1:3">
      <c r="A143" s="138" t="s">
        <v>375</v>
      </c>
      <c r="B143" s="210" t="s">
        <v>376</v>
      </c>
      <c r="C143" s="133">
        <v>3</v>
      </c>
    </row>
    <row r="144" ht="20.1" customHeight="1" spans="1:3">
      <c r="A144" s="123" t="s">
        <v>377</v>
      </c>
      <c r="B144" s="210" t="s">
        <v>378</v>
      </c>
      <c r="C144" s="133">
        <f>SUM(C145:C146)</f>
        <v>829</v>
      </c>
    </row>
    <row r="145" ht="20.1" customHeight="1" spans="1:3">
      <c r="A145" s="138" t="s">
        <v>379</v>
      </c>
      <c r="B145" s="210" t="s">
        <v>380</v>
      </c>
      <c r="C145" s="133">
        <v>809</v>
      </c>
    </row>
    <row r="146" ht="20.1" customHeight="1" spans="1:3">
      <c r="A146" s="138" t="s">
        <v>381</v>
      </c>
      <c r="B146" s="210" t="s">
        <v>382</v>
      </c>
      <c r="C146" s="133">
        <v>20</v>
      </c>
    </row>
    <row r="147" ht="20.1" customHeight="1" spans="1:3">
      <c r="A147" s="123" t="s">
        <v>383</v>
      </c>
      <c r="B147" s="210" t="s">
        <v>384</v>
      </c>
      <c r="C147" s="133">
        <f>SUM(C148:C149)</f>
        <v>1796</v>
      </c>
    </row>
    <row r="148" ht="20.1" customHeight="1" spans="1:3">
      <c r="A148" s="138" t="s">
        <v>385</v>
      </c>
      <c r="B148" s="210" t="s">
        <v>386</v>
      </c>
      <c r="C148" s="133">
        <v>283</v>
      </c>
    </row>
    <row r="149" ht="20.1" customHeight="1" spans="1:3">
      <c r="A149" s="138" t="s">
        <v>387</v>
      </c>
      <c r="B149" s="210" t="s">
        <v>388</v>
      </c>
      <c r="C149" s="133">
        <v>1513</v>
      </c>
    </row>
    <row r="150" ht="20.1" customHeight="1" spans="1:3">
      <c r="A150" s="123" t="s">
        <v>389</v>
      </c>
      <c r="B150" s="210" t="s">
        <v>390</v>
      </c>
      <c r="C150" s="133">
        <f>SUM(C151)</f>
        <v>31</v>
      </c>
    </row>
    <row r="151" ht="20.1" customHeight="1" spans="1:3">
      <c r="A151" s="138" t="s">
        <v>391</v>
      </c>
      <c r="B151" s="210" t="s">
        <v>392</v>
      </c>
      <c r="C151" s="133">
        <v>31</v>
      </c>
    </row>
    <row r="152" ht="20.1" customHeight="1" spans="1:3">
      <c r="A152" s="123" t="s">
        <v>393</v>
      </c>
      <c r="B152" s="210" t="s">
        <v>394</v>
      </c>
      <c r="C152" s="133">
        <f>SUM(C153)</f>
        <v>59</v>
      </c>
    </row>
    <row r="153" ht="20.1" customHeight="1" spans="1:3">
      <c r="A153" s="138" t="s">
        <v>395</v>
      </c>
      <c r="B153" s="210" t="s">
        <v>396</v>
      </c>
      <c r="C153" s="133">
        <v>59</v>
      </c>
    </row>
    <row r="154" ht="20.1" customHeight="1" spans="1:3">
      <c r="A154" s="131" t="s">
        <v>397</v>
      </c>
      <c r="B154" s="208" t="s">
        <v>398</v>
      </c>
      <c r="C154" s="133">
        <f>C155+C157+C159</f>
        <v>2927</v>
      </c>
    </row>
    <row r="155" ht="20.1" customHeight="1" spans="1:3">
      <c r="A155" s="123" t="s">
        <v>399</v>
      </c>
      <c r="B155" s="210" t="s">
        <v>400</v>
      </c>
      <c r="C155" s="133">
        <f>C156</f>
        <v>122</v>
      </c>
    </row>
    <row r="156" ht="20.1" customHeight="1" spans="1:3">
      <c r="A156" s="138" t="s">
        <v>401</v>
      </c>
      <c r="B156" s="210" t="s">
        <v>127</v>
      </c>
      <c r="C156" s="133">
        <v>122</v>
      </c>
    </row>
    <row r="157" ht="20.1" customHeight="1" spans="1:3">
      <c r="A157" s="123" t="s">
        <v>402</v>
      </c>
      <c r="B157" s="210" t="s">
        <v>403</v>
      </c>
      <c r="C157" s="133">
        <f>C158</f>
        <v>2325</v>
      </c>
    </row>
    <row r="158" ht="20.1" customHeight="1" spans="1:3">
      <c r="A158" s="138" t="s">
        <v>404</v>
      </c>
      <c r="B158" s="210" t="s">
        <v>405</v>
      </c>
      <c r="C158" s="133">
        <v>2325</v>
      </c>
    </row>
    <row r="159" ht="20.1" customHeight="1" spans="1:3">
      <c r="A159" s="123" t="s">
        <v>406</v>
      </c>
      <c r="B159" s="210" t="s">
        <v>407</v>
      </c>
      <c r="C159" s="133">
        <f>C160</f>
        <v>480</v>
      </c>
    </row>
    <row r="160" ht="20.1" customHeight="1" spans="1:3">
      <c r="A160" s="138" t="s">
        <v>408</v>
      </c>
      <c r="B160" s="210" t="s">
        <v>409</v>
      </c>
      <c r="C160" s="133">
        <v>480</v>
      </c>
    </row>
    <row r="161" ht="20.1" customHeight="1" spans="1:3">
      <c r="A161" s="131" t="s">
        <v>410</v>
      </c>
      <c r="B161" s="208" t="s">
        <v>411</v>
      </c>
      <c r="C161" s="133">
        <f>C162+C168+C170+C173</f>
        <v>7580</v>
      </c>
    </row>
    <row r="162" ht="20.1" customHeight="1" spans="1:3">
      <c r="A162" s="123" t="s">
        <v>412</v>
      </c>
      <c r="B162" s="210" t="s">
        <v>413</v>
      </c>
      <c r="C162" s="133">
        <f>SUM(C163:C167)</f>
        <v>2292</v>
      </c>
    </row>
    <row r="163" ht="20.1" customHeight="1" spans="1:3">
      <c r="A163" s="138" t="s">
        <v>414</v>
      </c>
      <c r="B163" s="210" t="s">
        <v>415</v>
      </c>
      <c r="C163" s="133">
        <v>584</v>
      </c>
    </row>
    <row r="164" ht="20.1" customHeight="1" spans="1:3">
      <c r="A164" s="138" t="s">
        <v>416</v>
      </c>
      <c r="B164" s="210" t="s">
        <v>417</v>
      </c>
      <c r="C164" s="133">
        <v>342</v>
      </c>
    </row>
    <row r="165" ht="20.1" customHeight="1" spans="1:3">
      <c r="A165" s="138" t="s">
        <v>418</v>
      </c>
      <c r="B165" s="210" t="s">
        <v>419</v>
      </c>
      <c r="C165" s="133">
        <v>374</v>
      </c>
    </row>
    <row r="166" ht="20.1" customHeight="1" spans="1:3">
      <c r="A166" s="138" t="s">
        <v>420</v>
      </c>
      <c r="B166" s="210" t="s">
        <v>421</v>
      </c>
      <c r="C166" s="133">
        <v>3</v>
      </c>
    </row>
    <row r="167" ht="20.1" customHeight="1" spans="1:3">
      <c r="A167" s="138" t="s">
        <v>422</v>
      </c>
      <c r="B167" s="210" t="s">
        <v>423</v>
      </c>
      <c r="C167" s="133">
        <v>989</v>
      </c>
    </row>
    <row r="168" ht="20.1" customHeight="1" spans="1:3">
      <c r="A168" s="123" t="s">
        <v>424</v>
      </c>
      <c r="B168" s="210" t="s">
        <v>425</v>
      </c>
      <c r="C168" s="133">
        <v>59</v>
      </c>
    </row>
    <row r="169" ht="20.1" customHeight="1" spans="1:3">
      <c r="A169" s="138" t="s">
        <v>426</v>
      </c>
      <c r="B169" s="210" t="s">
        <v>427</v>
      </c>
      <c r="C169" s="133">
        <v>59</v>
      </c>
    </row>
    <row r="170" ht="20.1" customHeight="1" spans="1:3">
      <c r="A170" s="123" t="s">
        <v>428</v>
      </c>
      <c r="B170" s="210" t="s">
        <v>429</v>
      </c>
      <c r="C170" s="133">
        <f>SUM(C171:C172)</f>
        <v>1566</v>
      </c>
    </row>
    <row r="171" ht="20.1" customHeight="1" spans="1:3">
      <c r="A171" s="123" t="s">
        <v>430</v>
      </c>
      <c r="B171" s="210" t="s">
        <v>431</v>
      </c>
      <c r="C171" s="133">
        <v>77</v>
      </c>
    </row>
    <row r="172" ht="20.1" customHeight="1" spans="1:3">
      <c r="A172" s="138" t="s">
        <v>432</v>
      </c>
      <c r="B172" s="210" t="s">
        <v>433</v>
      </c>
      <c r="C172" s="133">
        <v>1489</v>
      </c>
    </row>
    <row r="173" ht="20.1" customHeight="1" spans="1:3">
      <c r="A173" s="123" t="s">
        <v>434</v>
      </c>
      <c r="B173" s="210" t="s">
        <v>435</v>
      </c>
      <c r="C173" s="133">
        <f>SUM(C174)</f>
        <v>3663</v>
      </c>
    </row>
    <row r="174" ht="20.1" customHeight="1" spans="1:3">
      <c r="A174" s="138" t="s">
        <v>436</v>
      </c>
      <c r="B174" s="210" t="s">
        <v>437</v>
      </c>
      <c r="C174" s="133">
        <v>3663</v>
      </c>
    </row>
    <row r="175" ht="20.1" customHeight="1" spans="1:3">
      <c r="A175" s="131" t="s">
        <v>438</v>
      </c>
      <c r="B175" s="208" t="s">
        <v>439</v>
      </c>
      <c r="C175" s="133">
        <f>C176+C185+C187+C190+C192+C195</f>
        <v>4300</v>
      </c>
    </row>
    <row r="176" ht="20.1" customHeight="1" spans="1:3">
      <c r="A176" s="123" t="s">
        <v>440</v>
      </c>
      <c r="B176" s="210" t="s">
        <v>441</v>
      </c>
      <c r="C176" s="133">
        <f>SUM(C177:C184)</f>
        <v>1396</v>
      </c>
    </row>
    <row r="177" ht="20.1" customHeight="1" spans="1:3">
      <c r="A177" s="138" t="s">
        <v>442</v>
      </c>
      <c r="B177" s="210" t="s">
        <v>443</v>
      </c>
      <c r="C177" s="133">
        <v>427</v>
      </c>
    </row>
    <row r="178" ht="20.1" customHeight="1" spans="1:3">
      <c r="A178" s="138" t="s">
        <v>444</v>
      </c>
      <c r="B178" s="210" t="s">
        <v>445</v>
      </c>
      <c r="C178" s="133">
        <v>93</v>
      </c>
    </row>
    <row r="179" ht="20.1" customHeight="1" spans="1:3">
      <c r="A179" s="138" t="s">
        <v>446</v>
      </c>
      <c r="B179" s="210" t="s">
        <v>447</v>
      </c>
      <c r="C179" s="133">
        <v>2</v>
      </c>
    </row>
    <row r="180" ht="20.1" customHeight="1" spans="1:3">
      <c r="A180" s="138" t="s">
        <v>448</v>
      </c>
      <c r="B180" s="210" t="s">
        <v>449</v>
      </c>
      <c r="C180" s="133">
        <v>5</v>
      </c>
    </row>
    <row r="181" ht="20.1" customHeight="1" spans="1:3">
      <c r="A181" s="138" t="s">
        <v>450</v>
      </c>
      <c r="B181" s="210" t="s">
        <v>451</v>
      </c>
      <c r="C181" s="133">
        <v>12</v>
      </c>
    </row>
    <row r="182" ht="20.1" customHeight="1" spans="1:3">
      <c r="A182" s="138" t="s">
        <v>452</v>
      </c>
      <c r="B182" s="210" t="s">
        <v>453</v>
      </c>
      <c r="C182" s="133">
        <v>40</v>
      </c>
    </row>
    <row r="183" ht="20.1" customHeight="1" spans="1:3">
      <c r="A183" s="138" t="s">
        <v>454</v>
      </c>
      <c r="B183" s="210" t="s">
        <v>455</v>
      </c>
      <c r="C183" s="133">
        <v>659</v>
      </c>
    </row>
    <row r="184" ht="20.1" customHeight="1" spans="1:3">
      <c r="A184" s="138" t="s">
        <v>456</v>
      </c>
      <c r="B184" s="210" t="s">
        <v>457</v>
      </c>
      <c r="C184" s="133">
        <v>158</v>
      </c>
    </row>
    <row r="185" ht="20.1" customHeight="1" spans="1:3">
      <c r="A185" s="123" t="s">
        <v>458</v>
      </c>
      <c r="B185" s="210" t="s">
        <v>459</v>
      </c>
      <c r="C185" s="133">
        <v>665</v>
      </c>
    </row>
    <row r="186" ht="20.1" customHeight="1" spans="1:3">
      <c r="A186" s="138" t="s">
        <v>460</v>
      </c>
      <c r="B186" s="210" t="s">
        <v>461</v>
      </c>
      <c r="C186" s="133">
        <v>665</v>
      </c>
    </row>
    <row r="187" ht="20.1" customHeight="1" spans="1:3">
      <c r="A187" s="123" t="s">
        <v>462</v>
      </c>
      <c r="B187" s="210" t="s">
        <v>463</v>
      </c>
      <c r="C187" s="133">
        <f>SUM(C188:C189)</f>
        <v>220</v>
      </c>
    </row>
    <row r="188" ht="20.1" customHeight="1" spans="1:3">
      <c r="A188" s="138" t="s">
        <v>464</v>
      </c>
      <c r="B188" s="210" t="s">
        <v>465</v>
      </c>
      <c r="C188" s="133">
        <v>20</v>
      </c>
    </row>
    <row r="189" ht="20.1" customHeight="1" spans="1:3">
      <c r="A189" s="138" t="s">
        <v>466</v>
      </c>
      <c r="B189" s="210" t="s">
        <v>467</v>
      </c>
      <c r="C189" s="133">
        <v>200</v>
      </c>
    </row>
    <row r="190" ht="20.1" customHeight="1" spans="1:3">
      <c r="A190" s="123" t="s">
        <v>468</v>
      </c>
      <c r="B190" s="210" t="s">
        <v>469</v>
      </c>
      <c r="C190" s="133">
        <v>99</v>
      </c>
    </row>
    <row r="191" ht="20.1" customHeight="1" spans="1:3">
      <c r="A191" s="138" t="s">
        <v>470</v>
      </c>
      <c r="B191" s="210" t="s">
        <v>471</v>
      </c>
      <c r="C191" s="133">
        <v>99</v>
      </c>
    </row>
    <row r="192" ht="20.1" customHeight="1" spans="1:3">
      <c r="A192" s="123" t="s">
        <v>472</v>
      </c>
      <c r="B192" s="210" t="s">
        <v>473</v>
      </c>
      <c r="C192" s="133">
        <f>SUM(C193:C194)</f>
        <v>1630</v>
      </c>
    </row>
    <row r="193" ht="20.1" customHeight="1" spans="1:3">
      <c r="A193" s="138" t="s">
        <v>474</v>
      </c>
      <c r="B193" s="210" t="s">
        <v>475</v>
      </c>
      <c r="C193" s="133">
        <v>10</v>
      </c>
    </row>
    <row r="194" ht="20.1" customHeight="1" spans="1:3">
      <c r="A194" s="138" t="s">
        <v>476</v>
      </c>
      <c r="B194" s="210" t="s">
        <v>477</v>
      </c>
      <c r="C194" s="133">
        <v>1620</v>
      </c>
    </row>
    <row r="195" ht="20.1" customHeight="1" spans="1:3">
      <c r="A195" s="123" t="s">
        <v>478</v>
      </c>
      <c r="B195" s="210" t="s">
        <v>479</v>
      </c>
      <c r="C195" s="133">
        <v>290</v>
      </c>
    </row>
    <row r="196" ht="20.1" customHeight="1" spans="1:3">
      <c r="A196" s="138" t="s">
        <v>480</v>
      </c>
      <c r="B196" s="210" t="s">
        <v>481</v>
      </c>
      <c r="C196" s="133">
        <v>290</v>
      </c>
    </row>
    <row r="197" ht="20.1" customHeight="1" spans="1:3">
      <c r="A197" s="131" t="s">
        <v>482</v>
      </c>
      <c r="B197" s="208" t="s">
        <v>483</v>
      </c>
      <c r="C197" s="133">
        <v>16</v>
      </c>
    </row>
    <row r="198" ht="20.1" customHeight="1" spans="1:3">
      <c r="A198" s="123" t="s">
        <v>484</v>
      </c>
      <c r="B198" s="210" t="s">
        <v>485</v>
      </c>
      <c r="C198" s="133">
        <v>16</v>
      </c>
    </row>
    <row r="199" ht="20.1" customHeight="1" spans="1:3">
      <c r="A199" s="138" t="s">
        <v>486</v>
      </c>
      <c r="B199" s="210" t="s">
        <v>487</v>
      </c>
      <c r="C199" s="133">
        <v>16</v>
      </c>
    </row>
    <row r="200" ht="20.1" customHeight="1" spans="1:3">
      <c r="A200" s="131" t="s">
        <v>488</v>
      </c>
      <c r="B200" s="208" t="s">
        <v>489</v>
      </c>
      <c r="C200" s="133">
        <v>30</v>
      </c>
    </row>
    <row r="201" ht="20.1" customHeight="1" spans="1:3">
      <c r="A201" s="123" t="s">
        <v>490</v>
      </c>
      <c r="B201" s="210" t="s">
        <v>491</v>
      </c>
      <c r="C201" s="133">
        <v>30</v>
      </c>
    </row>
    <row r="202" ht="20.1" customHeight="1" spans="1:3">
      <c r="A202" s="138" t="s">
        <v>492</v>
      </c>
      <c r="B202" s="210" t="s">
        <v>493</v>
      </c>
      <c r="C202" s="133">
        <v>30</v>
      </c>
    </row>
    <row r="203" ht="20.1" customHeight="1" spans="1:3">
      <c r="A203" s="131" t="s">
        <v>494</v>
      </c>
      <c r="B203" s="208" t="s">
        <v>495</v>
      </c>
      <c r="C203" s="133">
        <f>C204</f>
        <v>843</v>
      </c>
    </row>
    <row r="204" ht="20.1" customHeight="1" spans="1:3">
      <c r="A204" s="123" t="s">
        <v>496</v>
      </c>
      <c r="B204" s="210" t="s">
        <v>497</v>
      </c>
      <c r="C204" s="133">
        <f>SUM(C205:C207)</f>
        <v>843</v>
      </c>
    </row>
    <row r="205" ht="20.1" customHeight="1" spans="1:3">
      <c r="A205" s="138" t="s">
        <v>498</v>
      </c>
      <c r="B205" s="210" t="s">
        <v>415</v>
      </c>
      <c r="C205" s="133">
        <v>607</v>
      </c>
    </row>
    <row r="206" ht="20.1" customHeight="1" spans="1:3">
      <c r="A206" s="138" t="s">
        <v>499</v>
      </c>
      <c r="B206" s="210" t="s">
        <v>417</v>
      </c>
      <c r="C206" s="133">
        <v>56</v>
      </c>
    </row>
    <row r="207" ht="20.1" customHeight="1" spans="1:3">
      <c r="A207" s="138" t="s">
        <v>500</v>
      </c>
      <c r="B207" s="210" t="s">
        <v>501</v>
      </c>
      <c r="C207" s="133">
        <v>180</v>
      </c>
    </row>
    <row r="208" ht="20.1" customHeight="1" spans="1:3">
      <c r="A208" s="131" t="s">
        <v>502</v>
      </c>
      <c r="B208" s="208" t="s">
        <v>503</v>
      </c>
      <c r="C208" s="133">
        <f>C209+C211</f>
        <v>3201</v>
      </c>
    </row>
    <row r="209" ht="20.1" customHeight="1" spans="1:3">
      <c r="A209" s="123" t="s">
        <v>504</v>
      </c>
      <c r="B209" s="210" t="s">
        <v>505</v>
      </c>
      <c r="C209" s="133">
        <v>2061</v>
      </c>
    </row>
    <row r="210" ht="20.1" customHeight="1" spans="1:3">
      <c r="A210" s="138" t="s">
        <v>506</v>
      </c>
      <c r="B210" s="210" t="s">
        <v>507</v>
      </c>
      <c r="C210" s="133">
        <v>2061</v>
      </c>
    </row>
    <row r="211" ht="20.1" customHeight="1" spans="1:3">
      <c r="A211" s="123" t="s">
        <v>508</v>
      </c>
      <c r="B211" s="210" t="s">
        <v>509</v>
      </c>
      <c r="C211" s="133">
        <v>1140</v>
      </c>
    </row>
    <row r="212" ht="20.1" customHeight="1" spans="1:3">
      <c r="A212" s="138" t="s">
        <v>510</v>
      </c>
      <c r="B212" s="210" t="s">
        <v>511</v>
      </c>
      <c r="C212" s="133">
        <v>1140</v>
      </c>
    </row>
    <row r="213" ht="20.1" customHeight="1" spans="1:3">
      <c r="A213" s="131" t="s">
        <v>512</v>
      </c>
      <c r="B213" s="208" t="s">
        <v>513</v>
      </c>
      <c r="C213" s="133">
        <f>C214+C217</f>
        <v>368</v>
      </c>
    </row>
    <row r="214" ht="20.1" customHeight="1" spans="1:3">
      <c r="A214" s="123" t="s">
        <v>514</v>
      </c>
      <c r="B214" s="210" t="s">
        <v>515</v>
      </c>
      <c r="C214" s="133">
        <f>SUM(C215:C216)</f>
        <v>249</v>
      </c>
    </row>
    <row r="215" ht="20.1" customHeight="1" spans="1:3">
      <c r="A215" s="123" t="s">
        <v>516</v>
      </c>
      <c r="B215" s="210" t="s">
        <v>415</v>
      </c>
      <c r="C215" s="133">
        <v>167</v>
      </c>
    </row>
    <row r="216" ht="20.1" customHeight="1" spans="1:3">
      <c r="A216" s="138" t="s">
        <v>517</v>
      </c>
      <c r="B216" s="210" t="s">
        <v>518</v>
      </c>
      <c r="C216" s="133">
        <v>82</v>
      </c>
    </row>
    <row r="217" ht="20.1" customHeight="1" spans="1:3">
      <c r="A217" s="123" t="s">
        <v>519</v>
      </c>
      <c r="B217" s="210" t="s">
        <v>520</v>
      </c>
      <c r="C217" s="133">
        <v>119</v>
      </c>
    </row>
    <row r="218" ht="20.1" customHeight="1" spans="1:3">
      <c r="A218" s="138" t="s">
        <v>521</v>
      </c>
      <c r="B218" s="210" t="s">
        <v>417</v>
      </c>
      <c r="C218" s="133">
        <v>119</v>
      </c>
    </row>
    <row r="219" ht="20.1" customHeight="1" spans="1:3">
      <c r="A219" s="131" t="s">
        <v>522</v>
      </c>
      <c r="B219" s="208" t="s">
        <v>523</v>
      </c>
      <c r="C219" s="133">
        <v>1500</v>
      </c>
    </row>
    <row r="220" ht="20.1" customHeight="1" spans="1:3">
      <c r="A220" s="131" t="s">
        <v>524</v>
      </c>
      <c r="B220" s="208" t="s">
        <v>525</v>
      </c>
      <c r="C220" s="133">
        <v>18</v>
      </c>
    </row>
    <row r="221" ht="20.1" customHeight="1" spans="1:3">
      <c r="A221" s="138" t="s">
        <v>526</v>
      </c>
      <c r="B221" s="210" t="s">
        <v>527</v>
      </c>
      <c r="C221" s="133">
        <v>18</v>
      </c>
    </row>
    <row r="222" ht="20.1" customHeight="1" spans="1:3">
      <c r="A222" s="131" t="s">
        <v>110</v>
      </c>
      <c r="B222" s="208" t="s">
        <v>528</v>
      </c>
      <c r="C222" s="133">
        <v>3451</v>
      </c>
    </row>
    <row r="223" ht="20.1" customHeight="1" spans="1:3">
      <c r="A223" s="123" t="s">
        <v>112</v>
      </c>
      <c r="B223" s="210" t="s">
        <v>529</v>
      </c>
      <c r="C223" s="133">
        <v>3451</v>
      </c>
    </row>
    <row r="224" ht="20.1" customHeight="1" spans="1:3">
      <c r="A224" s="138" t="s">
        <v>114</v>
      </c>
      <c r="B224" s="210" t="s">
        <v>530</v>
      </c>
      <c r="C224" s="133">
        <v>3451</v>
      </c>
    </row>
    <row r="225" ht="20.1" customHeight="1" spans="1:3">
      <c r="A225" s="131" t="s">
        <v>531</v>
      </c>
      <c r="B225" s="208" t="s">
        <v>532</v>
      </c>
      <c r="C225" s="133">
        <v>2</v>
      </c>
    </row>
    <row r="226" ht="20.1" customHeight="1" spans="1:3">
      <c r="A226" s="138" t="s">
        <v>533</v>
      </c>
      <c r="B226" s="210" t="s">
        <v>534</v>
      </c>
      <c r="C226" s="133">
        <v>2</v>
      </c>
    </row>
    <row r="227" ht="20.1" customHeight="1" spans="1:3">
      <c r="A227" s="213" t="s">
        <v>535</v>
      </c>
      <c r="B227" s="144"/>
      <c r="C227" s="145">
        <f>C5+C44+C54+C64+C74+C85+C133+C154+C161+C175+C197+C200+C203+C208+C213+C219+C220+C222+C225</f>
        <v>78702</v>
      </c>
    </row>
  </sheetData>
  <mergeCells count="2">
    <mergeCell ref="A2:C2"/>
    <mergeCell ref="A227:B227"/>
  </mergeCells>
  <printOptions horizontalCentered="1"/>
  <pageMargins left="0.748031496062992" right="0.748031496062992" top="0.984251968503937" bottom="0.984251968503937" header="0.511811023622047" footer="0.511811023622047"/>
  <pageSetup paperSize="9" scale="95" orientation="portrait"/>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6"/>
  <sheetViews>
    <sheetView workbookViewId="0">
      <selection activeCell="F13" sqref="F13"/>
    </sheetView>
  </sheetViews>
  <sheetFormatPr defaultColWidth="9" defaultRowHeight="15.75" outlineLevelCol="4"/>
  <cols>
    <col min="1" max="1" width="19.375" style="75" customWidth="1"/>
    <col min="2" max="2" width="38.625" style="75" customWidth="1"/>
    <col min="3" max="3" width="17.25" style="76" customWidth="1"/>
    <col min="4" max="16384" width="9" style="75"/>
  </cols>
  <sheetData>
    <row r="1" ht="21" customHeight="1" spans="1:1">
      <c r="A1" s="70" t="s">
        <v>536</v>
      </c>
    </row>
    <row r="2" ht="24.75" customHeight="1" spans="1:3">
      <c r="A2" s="78" t="s">
        <v>537</v>
      </c>
      <c r="B2" s="79"/>
      <c r="C2" s="79"/>
    </row>
    <row r="3" s="70" customFormat="1" ht="24" customHeight="1" spans="3:3">
      <c r="C3" s="80" t="s">
        <v>73</v>
      </c>
    </row>
    <row r="4" s="71" customFormat="1" ht="43.5" customHeight="1" spans="1:3">
      <c r="A4" s="82" t="s">
        <v>538</v>
      </c>
      <c r="B4" s="82" t="s">
        <v>539</v>
      </c>
      <c r="C4" s="83" t="s">
        <v>43</v>
      </c>
    </row>
    <row r="5" s="199" customFormat="1" ht="20.1" customHeight="1" spans="1:3">
      <c r="A5" s="200" t="s">
        <v>540</v>
      </c>
      <c r="B5" s="201" t="s">
        <v>541</v>
      </c>
      <c r="C5" s="202">
        <f>SUM(C6:C9)</f>
        <v>10316</v>
      </c>
    </row>
    <row r="6" s="156" customFormat="1" ht="20.1" customHeight="1" spans="1:3">
      <c r="A6" s="160" t="s">
        <v>542</v>
      </c>
      <c r="B6" s="161" t="s">
        <v>543</v>
      </c>
      <c r="C6" s="203">
        <v>5640</v>
      </c>
    </row>
    <row r="7" s="70" customFormat="1" ht="20.1" customHeight="1" spans="1:3">
      <c r="A7" s="160" t="s">
        <v>544</v>
      </c>
      <c r="B7" s="204" t="s">
        <v>545</v>
      </c>
      <c r="C7" s="203">
        <v>1550</v>
      </c>
    </row>
    <row r="8" s="71" customFormat="1" ht="20.1" customHeight="1" spans="1:3">
      <c r="A8" s="160" t="s">
        <v>546</v>
      </c>
      <c r="B8" s="204" t="s">
        <v>547</v>
      </c>
      <c r="C8" s="203">
        <v>419</v>
      </c>
    </row>
    <row r="9" s="70" customFormat="1" ht="20.1" customHeight="1" spans="1:5">
      <c r="A9" s="160" t="s">
        <v>548</v>
      </c>
      <c r="B9" s="204" t="s">
        <v>549</v>
      </c>
      <c r="C9" s="203">
        <v>2707</v>
      </c>
      <c r="E9" s="90"/>
    </row>
    <row r="10" s="70" customFormat="1" ht="20.1" customHeight="1" spans="1:3">
      <c r="A10" s="200" t="s">
        <v>550</v>
      </c>
      <c r="B10" s="201" t="s">
        <v>541</v>
      </c>
      <c r="C10" s="202">
        <f>SUM(C11:C18)</f>
        <v>1485</v>
      </c>
    </row>
    <row r="11" s="71" customFormat="1" ht="20.1" customHeight="1" spans="1:3">
      <c r="A11" s="160" t="s">
        <v>551</v>
      </c>
      <c r="B11" s="161" t="s">
        <v>552</v>
      </c>
      <c r="C11" s="203">
        <v>1262</v>
      </c>
    </row>
    <row r="12" ht="20.1" customHeight="1" spans="1:3">
      <c r="A12" s="160" t="s">
        <v>553</v>
      </c>
      <c r="B12" s="204" t="s">
        <v>554</v>
      </c>
      <c r="C12" s="203">
        <v>6</v>
      </c>
    </row>
    <row r="13" ht="20.1" customHeight="1" spans="1:3">
      <c r="A13" s="160" t="s">
        <v>555</v>
      </c>
      <c r="B13" s="204" t="s">
        <v>556</v>
      </c>
      <c r="C13" s="203">
        <v>10</v>
      </c>
    </row>
    <row r="14" ht="20.1" customHeight="1" spans="1:3">
      <c r="A14" s="160" t="s">
        <v>557</v>
      </c>
      <c r="B14" s="204" t="s">
        <v>558</v>
      </c>
      <c r="C14" s="203">
        <v>3</v>
      </c>
    </row>
    <row r="15" ht="20.1" customHeight="1" spans="1:3">
      <c r="A15" s="160" t="s">
        <v>559</v>
      </c>
      <c r="B15" s="204" t="s">
        <v>560</v>
      </c>
      <c r="C15" s="203">
        <v>26</v>
      </c>
    </row>
    <row r="16" ht="20.1" customHeight="1" spans="1:3">
      <c r="A16" s="160" t="s">
        <v>561</v>
      </c>
      <c r="B16" s="204" t="s">
        <v>562</v>
      </c>
      <c r="C16" s="203">
        <v>167</v>
      </c>
    </row>
    <row r="17" ht="20.1" customHeight="1" spans="1:3">
      <c r="A17" s="160" t="s">
        <v>563</v>
      </c>
      <c r="B17" s="204" t="s">
        <v>564</v>
      </c>
      <c r="C17" s="203">
        <v>6</v>
      </c>
    </row>
    <row r="18" ht="20.1" customHeight="1" spans="1:3">
      <c r="A18" s="160" t="s">
        <v>565</v>
      </c>
      <c r="B18" s="204" t="s">
        <v>566</v>
      </c>
      <c r="C18" s="203">
        <v>5</v>
      </c>
    </row>
    <row r="19" ht="20.1" customHeight="1" spans="1:3">
      <c r="A19" s="200" t="s">
        <v>567</v>
      </c>
      <c r="B19" s="201" t="s">
        <v>568</v>
      </c>
      <c r="C19" s="202">
        <f>SUM(C20:C21)</f>
        <v>16863</v>
      </c>
    </row>
    <row r="20" ht="20.1" customHeight="1" spans="1:3">
      <c r="A20" s="160" t="s">
        <v>569</v>
      </c>
      <c r="B20" s="161" t="s">
        <v>570</v>
      </c>
      <c r="C20" s="203">
        <v>15911</v>
      </c>
    </row>
    <row r="21" ht="20.1" customHeight="1" spans="1:3">
      <c r="A21" s="160" t="s">
        <v>571</v>
      </c>
      <c r="B21" s="204" t="s">
        <v>572</v>
      </c>
      <c r="C21" s="203">
        <v>952</v>
      </c>
    </row>
    <row r="22" ht="20.1" customHeight="1" spans="1:3">
      <c r="A22" s="200" t="s">
        <v>573</v>
      </c>
      <c r="B22" s="201" t="s">
        <v>574</v>
      </c>
      <c r="C22" s="202">
        <f>SUM(C23:C25)</f>
        <v>2932</v>
      </c>
    </row>
    <row r="23" ht="20.1" customHeight="1" spans="1:3">
      <c r="A23" s="160" t="s">
        <v>575</v>
      </c>
      <c r="B23" s="161" t="s">
        <v>576</v>
      </c>
      <c r="C23" s="203">
        <v>389</v>
      </c>
    </row>
    <row r="24" ht="20.1" customHeight="1" spans="1:3">
      <c r="A24" s="160" t="s">
        <v>577</v>
      </c>
      <c r="B24" s="204" t="s">
        <v>578</v>
      </c>
      <c r="C24" s="203">
        <v>1760</v>
      </c>
    </row>
    <row r="25" ht="20.1" customHeight="1" spans="1:3">
      <c r="A25" s="160" t="s">
        <v>579</v>
      </c>
      <c r="B25" s="204" t="s">
        <v>580</v>
      </c>
      <c r="C25" s="203">
        <v>783</v>
      </c>
    </row>
    <row r="26" ht="20.1" customHeight="1" spans="1:3">
      <c r="A26" s="205" t="s">
        <v>70</v>
      </c>
      <c r="B26" s="206"/>
      <c r="C26" s="207">
        <f>C22+C19+C10+C5</f>
        <v>31596</v>
      </c>
    </row>
  </sheetData>
  <mergeCells count="2">
    <mergeCell ref="A2:C2"/>
    <mergeCell ref="A26:B26"/>
  </mergeCells>
  <printOptions horizontalCentered="1"/>
  <pageMargins left="0.92" right="0.748031496062992" top="0.984251968503937" bottom="0.984251968503937" header="0.511811023622047" footer="0.511811023622047"/>
  <pageSetup paperSize="9" orientation="portrait"/>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Z28"/>
  <sheetViews>
    <sheetView workbookViewId="0">
      <selection activeCell="A15" sqref="A15"/>
    </sheetView>
  </sheetViews>
  <sheetFormatPr defaultColWidth="7" defaultRowHeight="15"/>
  <cols>
    <col min="1" max="4" width="20.875" style="19" customWidth="1"/>
    <col min="5" max="5" width="10.375" style="16" hidden="1" customWidth="1"/>
    <col min="6" max="6" width="9.625" style="21" hidden="1" customWidth="1"/>
    <col min="7" max="7" width="8.125" style="21" hidden="1" customWidth="1"/>
    <col min="8" max="8" width="9.625" style="22" hidden="1" customWidth="1"/>
    <col min="9" max="9" width="17.5" style="22" hidden="1" customWidth="1"/>
    <col min="10" max="10" width="12.5" style="23" hidden="1" customWidth="1"/>
    <col min="11" max="11" width="7" style="24" hidden="1" customWidth="1"/>
    <col min="12" max="13" width="7" style="21" hidden="1" customWidth="1"/>
    <col min="14" max="14" width="13.875" style="21" hidden="1" customWidth="1"/>
    <col min="15" max="15" width="7.875" style="21" hidden="1" customWidth="1"/>
    <col min="16" max="16" width="9.5" style="21" hidden="1" customWidth="1"/>
    <col min="17" max="17" width="6.875" style="21" hidden="1" customWidth="1"/>
    <col min="18" max="18" width="9" style="21" hidden="1" customWidth="1"/>
    <col min="19" max="19" width="5.875" style="21" hidden="1" customWidth="1"/>
    <col min="20" max="20" width="5.25" style="21" hidden="1" customWidth="1"/>
    <col min="21" max="21" width="6.5" style="21" hidden="1" customWidth="1"/>
    <col min="22" max="23" width="7" style="21" hidden="1" customWidth="1"/>
    <col min="24" max="24" width="10.625" style="21" hidden="1" customWidth="1"/>
    <col min="25" max="25" width="10.5" style="21" hidden="1" customWidth="1"/>
    <col min="26" max="26" width="7" style="21" hidden="1" customWidth="1"/>
    <col min="27" max="16384" width="7" style="21"/>
  </cols>
  <sheetData>
    <row r="1" ht="21.75" customHeight="1" spans="1:4">
      <c r="A1" s="8" t="s">
        <v>581</v>
      </c>
      <c r="B1" s="8"/>
      <c r="C1" s="8"/>
      <c r="D1" s="8"/>
    </row>
    <row r="2" ht="51.75" customHeight="1" spans="1:10">
      <c r="A2" s="115" t="s">
        <v>582</v>
      </c>
      <c r="B2" s="116"/>
      <c r="C2" s="116"/>
      <c r="D2" s="116"/>
      <c r="H2" s="21"/>
      <c r="I2" s="21"/>
      <c r="J2" s="21"/>
    </row>
    <row r="3" spans="4:14">
      <c r="D3" s="103" t="s">
        <v>583</v>
      </c>
      <c r="F3" s="21">
        <v>12.11</v>
      </c>
      <c r="H3" s="21">
        <v>12.22</v>
      </c>
      <c r="I3" s="21"/>
      <c r="J3" s="21"/>
      <c r="N3" s="21">
        <v>1.2</v>
      </c>
    </row>
    <row r="4" s="114" customFormat="1" ht="39.75" customHeight="1" spans="1:16">
      <c r="A4" s="117" t="s">
        <v>584</v>
      </c>
      <c r="B4" s="29" t="s">
        <v>585</v>
      </c>
      <c r="C4" s="29" t="s">
        <v>586</v>
      </c>
      <c r="D4" s="117" t="s">
        <v>587</v>
      </c>
      <c r="E4" s="118"/>
      <c r="H4" s="119" t="s">
        <v>588</v>
      </c>
      <c r="I4" s="119" t="s">
        <v>589</v>
      </c>
      <c r="J4" s="119" t="s">
        <v>590</v>
      </c>
      <c r="K4" s="125"/>
      <c r="N4" s="119" t="s">
        <v>588</v>
      </c>
      <c r="O4" s="126" t="s">
        <v>589</v>
      </c>
      <c r="P4" s="119" t="s">
        <v>590</v>
      </c>
    </row>
    <row r="5" ht="39.75" customHeight="1" spans="1:26">
      <c r="A5" s="120" t="s">
        <v>591</v>
      </c>
      <c r="B5" s="121"/>
      <c r="C5" s="121"/>
      <c r="D5" s="121"/>
      <c r="E5" s="36">
        <v>105429</v>
      </c>
      <c r="F5" s="122">
        <v>595734.14</v>
      </c>
      <c r="G5" s="21">
        <f>104401+13602</f>
        <v>118003</v>
      </c>
      <c r="H5" s="22" t="s">
        <v>78</v>
      </c>
      <c r="I5" s="22" t="s">
        <v>592</v>
      </c>
      <c r="J5" s="23">
        <v>596221.15</v>
      </c>
      <c r="K5" s="24" t="e">
        <f>H5-A5</f>
        <v>#VALUE!</v>
      </c>
      <c r="L5" s="67" t="e">
        <f>J5-#REF!</f>
        <v>#REF!</v>
      </c>
      <c r="M5" s="67">
        <v>75943</v>
      </c>
      <c r="N5" s="22" t="s">
        <v>78</v>
      </c>
      <c r="O5" s="22" t="s">
        <v>592</v>
      </c>
      <c r="P5" s="23">
        <v>643048.95</v>
      </c>
      <c r="Q5" s="24" t="e">
        <f>N5-A5</f>
        <v>#VALUE!</v>
      </c>
      <c r="R5" s="67" t="e">
        <f>P5-#REF!</f>
        <v>#REF!</v>
      </c>
      <c r="T5" s="21">
        <v>717759</v>
      </c>
      <c r="V5" s="68" t="s">
        <v>78</v>
      </c>
      <c r="W5" s="68" t="s">
        <v>592</v>
      </c>
      <c r="X5" s="69">
        <v>659380.53</v>
      </c>
      <c r="Y5" s="21" t="e">
        <f>#REF!-X5</f>
        <v>#REF!</v>
      </c>
      <c r="Z5" s="21" t="e">
        <f>V5-A5</f>
        <v>#VALUE!</v>
      </c>
    </row>
    <row r="6" ht="39.75" customHeight="1" spans="1:24">
      <c r="A6" s="120" t="s">
        <v>593</v>
      </c>
      <c r="B6" s="121"/>
      <c r="C6" s="121"/>
      <c r="D6" s="121"/>
      <c r="E6" s="36"/>
      <c r="F6" s="122"/>
      <c r="L6" s="67"/>
      <c r="M6" s="67"/>
      <c r="N6" s="22"/>
      <c r="O6" s="22"/>
      <c r="P6" s="23"/>
      <c r="Q6" s="24"/>
      <c r="R6" s="67"/>
      <c r="V6" s="68"/>
      <c r="W6" s="68"/>
      <c r="X6" s="69"/>
    </row>
    <row r="7" ht="39.75" customHeight="1" spans="1:24">
      <c r="A7" s="120" t="s">
        <v>594</v>
      </c>
      <c r="B7" s="121"/>
      <c r="C7" s="121"/>
      <c r="D7" s="121"/>
      <c r="E7" s="36"/>
      <c r="F7" s="122"/>
      <c r="L7" s="67"/>
      <c r="M7" s="67"/>
      <c r="N7" s="22"/>
      <c r="O7" s="22"/>
      <c r="P7" s="23"/>
      <c r="Q7" s="24"/>
      <c r="R7" s="67"/>
      <c r="V7" s="68"/>
      <c r="W7" s="68"/>
      <c r="X7" s="69"/>
    </row>
    <row r="8" ht="39.75" customHeight="1" spans="1:24">
      <c r="A8" s="120" t="s">
        <v>595</v>
      </c>
      <c r="B8" s="121"/>
      <c r="C8" s="121"/>
      <c r="D8" s="121"/>
      <c r="E8" s="36"/>
      <c r="F8" s="122"/>
      <c r="L8" s="67"/>
      <c r="M8" s="67"/>
      <c r="N8" s="22"/>
      <c r="O8" s="22"/>
      <c r="P8" s="23"/>
      <c r="Q8" s="24"/>
      <c r="R8" s="67"/>
      <c r="V8" s="68"/>
      <c r="W8" s="68"/>
      <c r="X8" s="69"/>
    </row>
    <row r="9" ht="39.75" customHeight="1" spans="1:24">
      <c r="A9" s="120" t="s">
        <v>596</v>
      </c>
      <c r="B9" s="121"/>
      <c r="C9" s="121"/>
      <c r="D9" s="121"/>
      <c r="E9" s="36"/>
      <c r="F9" s="122"/>
      <c r="L9" s="67"/>
      <c r="M9" s="67"/>
      <c r="N9" s="22"/>
      <c r="O9" s="22"/>
      <c r="P9" s="23"/>
      <c r="Q9" s="24"/>
      <c r="R9" s="67"/>
      <c r="V9" s="68"/>
      <c r="W9" s="68"/>
      <c r="X9" s="69"/>
    </row>
    <row r="10" ht="39.75" customHeight="1" spans="1:24">
      <c r="A10" s="120" t="s">
        <v>597</v>
      </c>
      <c r="B10" s="121"/>
      <c r="C10" s="121"/>
      <c r="D10" s="121"/>
      <c r="E10" s="36"/>
      <c r="F10" s="122"/>
      <c r="L10" s="67"/>
      <c r="M10" s="67"/>
      <c r="N10" s="22"/>
      <c r="O10" s="22"/>
      <c r="P10" s="23"/>
      <c r="Q10" s="24"/>
      <c r="R10" s="67"/>
      <c r="V10" s="68"/>
      <c r="W10" s="68"/>
      <c r="X10" s="69"/>
    </row>
    <row r="11" ht="39.75" customHeight="1" spans="1:24">
      <c r="A11" s="120" t="s">
        <v>598</v>
      </c>
      <c r="B11" s="123"/>
      <c r="C11" s="123"/>
      <c r="D11" s="123"/>
      <c r="E11" s="36"/>
      <c r="F11" s="67"/>
      <c r="L11" s="67"/>
      <c r="M11" s="67"/>
      <c r="N11" s="22"/>
      <c r="O11" s="22"/>
      <c r="P11" s="23"/>
      <c r="Q11" s="24"/>
      <c r="R11" s="67"/>
      <c r="V11" s="68"/>
      <c r="W11" s="68"/>
      <c r="X11" s="69"/>
    </row>
    <row r="12" ht="39.75" customHeight="1" spans="1:25">
      <c r="A12" s="29" t="s">
        <v>599</v>
      </c>
      <c r="B12" s="121"/>
      <c r="C12" s="121"/>
      <c r="D12" s="121"/>
      <c r="H12" s="124" t="str">
        <f>""</f>
        <v/>
      </c>
      <c r="I12" s="124" t="str">
        <f>""</f>
        <v/>
      </c>
      <c r="J12" s="124" t="str">
        <f>""</f>
        <v/>
      </c>
      <c r="N12" s="124" t="str">
        <f>""</f>
        <v/>
      </c>
      <c r="O12" s="127" t="str">
        <f>""</f>
        <v/>
      </c>
      <c r="P12" s="124" t="str">
        <f>""</f>
        <v/>
      </c>
      <c r="X12" s="128" t="e">
        <f>X13+#REF!+#REF!+#REF!+#REF!+#REF!+#REF!+#REF!+#REF!+#REF!+#REF!+#REF!+#REF!+#REF!+#REF!+#REF!+#REF!+#REF!+#REF!+#REF!+#REF!</f>
        <v>#REF!</v>
      </c>
      <c r="Y12" s="128" t="e">
        <f>Y13+#REF!+#REF!+#REF!+#REF!+#REF!+#REF!+#REF!+#REF!+#REF!+#REF!+#REF!+#REF!+#REF!+#REF!+#REF!+#REF!+#REF!+#REF!+#REF!+#REF!</f>
        <v>#REF!</v>
      </c>
    </row>
    <row r="13" ht="19.5" customHeight="1" spans="18:26">
      <c r="R13" s="67"/>
      <c r="V13" s="68" t="s">
        <v>110</v>
      </c>
      <c r="W13" s="68" t="s">
        <v>111</v>
      </c>
      <c r="X13" s="69">
        <v>19998</v>
      </c>
      <c r="Y13" s="21" t="e">
        <f>#REF!-X13</f>
        <v>#REF!</v>
      </c>
      <c r="Z13" s="21">
        <f>V13-A13</f>
        <v>232</v>
      </c>
    </row>
    <row r="14" ht="19.5" customHeight="1" spans="18:26">
      <c r="R14" s="67"/>
      <c r="V14" s="68" t="s">
        <v>112</v>
      </c>
      <c r="W14" s="68" t="s">
        <v>113</v>
      </c>
      <c r="X14" s="69">
        <v>19998</v>
      </c>
      <c r="Y14" s="21" t="e">
        <f>#REF!-X14</f>
        <v>#REF!</v>
      </c>
      <c r="Z14" s="21">
        <f>V14-A14</f>
        <v>23203</v>
      </c>
    </row>
    <row r="15" ht="19.5" customHeight="1" spans="1:26">
      <c r="A15" s="113" t="s">
        <v>600</v>
      </c>
      <c r="R15" s="67"/>
      <c r="V15" s="68" t="s">
        <v>114</v>
      </c>
      <c r="W15" s="68" t="s">
        <v>115</v>
      </c>
      <c r="X15" s="69">
        <v>19998</v>
      </c>
      <c r="Y15" s="21" t="e">
        <f>#REF!-X15</f>
        <v>#REF!</v>
      </c>
      <c r="Z15" s="21" t="e">
        <f>V15-A15</f>
        <v>#VALUE!</v>
      </c>
    </row>
    <row r="16" ht="19.5" customHeight="1" spans="18:18">
      <c r="R16" s="67"/>
    </row>
    <row r="17" s="21" customFormat="1" ht="19.5" customHeight="1" spans="18:18">
      <c r="R17" s="67"/>
    </row>
    <row r="18" s="21" customFormat="1" ht="19.5" customHeight="1" spans="18:18">
      <c r="R18" s="67"/>
    </row>
    <row r="19" s="21" customFormat="1" ht="19.5" customHeight="1" spans="18:18">
      <c r="R19" s="67"/>
    </row>
    <row r="20" s="21" customFormat="1" ht="19.5" customHeight="1" spans="18:18">
      <c r="R20" s="67"/>
    </row>
    <row r="21" s="21" customFormat="1" ht="19.5" customHeight="1" spans="18:18">
      <c r="R21" s="67"/>
    </row>
    <row r="22" s="21" customFormat="1" ht="19.5" customHeight="1" spans="18:18">
      <c r="R22" s="67"/>
    </row>
    <row r="23" s="21" customFormat="1" ht="19.5" customHeight="1" spans="18:18">
      <c r="R23" s="67"/>
    </row>
    <row r="24" s="21" customFormat="1" ht="19.5" customHeight="1" spans="18:18">
      <c r="R24" s="67"/>
    </row>
    <row r="25" s="21" customFormat="1" ht="19.5" customHeight="1" spans="18:18">
      <c r="R25" s="67"/>
    </row>
    <row r="26" s="21" customFormat="1" ht="19.5" customHeight="1" spans="18:18">
      <c r="R26" s="67"/>
    </row>
    <row r="27" s="21" customFormat="1" ht="19.5" customHeight="1" spans="18:18">
      <c r="R27" s="67"/>
    </row>
    <row r="28" s="21" customFormat="1" ht="19.5" customHeight="1" spans="18:18">
      <c r="R28" s="67"/>
    </row>
  </sheetData>
  <mergeCells count="1">
    <mergeCell ref="A2:D2"/>
  </mergeCells>
  <printOptions horizontalCentered="1"/>
  <pageMargins left="0.748031496062992" right="0.748031496062992" top="0.984251968503937" bottom="0.984251968503937" header="0.511811023622047" footer="0.511811023622047"/>
  <pageSetup paperSize="9" scale="95" orientation="portrait"/>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7"/>
  <sheetViews>
    <sheetView workbookViewId="0">
      <selection activeCell="A11" sqref="A11"/>
    </sheetView>
  </sheetViews>
  <sheetFormatPr defaultColWidth="7.875" defaultRowHeight="15.75" outlineLevelRow="6" outlineLevelCol="1"/>
  <cols>
    <col min="1" max="1" width="68.125" style="190" customWidth="1"/>
    <col min="2" max="2" width="12.5" style="97" customWidth="1"/>
    <col min="3" max="3" width="7.875" style="97" customWidth="1"/>
    <col min="4" max="4" width="8.5" style="97" hidden="1" customWidth="1"/>
    <col min="5" max="5" width="7.875" style="97" hidden="1" customWidth="1"/>
    <col min="6" max="253" width="7.875" style="97"/>
    <col min="254" max="254" width="35.75" style="97" customWidth="1"/>
    <col min="255" max="255" width="7.875" style="97" hidden="1" customWidth="1"/>
    <col min="256" max="257" width="12" style="97" customWidth="1"/>
    <col min="258" max="258" width="8" style="97" customWidth="1"/>
    <col min="259" max="259" width="7.875" style="97" customWidth="1"/>
    <col min="260" max="261" width="7.875" style="97" hidden="1" customWidth="1"/>
    <col min="262" max="509" width="7.875" style="97"/>
    <col min="510" max="510" width="35.75" style="97" customWidth="1"/>
    <col min="511" max="511" width="7.875" style="97" hidden="1" customWidth="1"/>
    <col min="512" max="513" width="12" style="97" customWidth="1"/>
    <col min="514" max="514" width="8" style="97" customWidth="1"/>
    <col min="515" max="515" width="7.875" style="97" customWidth="1"/>
    <col min="516" max="517" width="7.875" style="97" hidden="1" customWidth="1"/>
    <col min="518" max="765" width="7.875" style="97"/>
    <col min="766" max="766" width="35.75" style="97" customWidth="1"/>
    <col min="767" max="767" width="7.875" style="97" hidden="1" customWidth="1"/>
    <col min="768" max="769" width="12" style="97" customWidth="1"/>
    <col min="770" max="770" width="8" style="97" customWidth="1"/>
    <col min="771" max="771" width="7.875" style="97" customWidth="1"/>
    <col min="772" max="773" width="7.875" style="97" hidden="1" customWidth="1"/>
    <col min="774" max="1021" width="7.875" style="97"/>
    <col min="1022" max="1022" width="35.75" style="97" customWidth="1"/>
    <col min="1023" max="1023" width="7.875" style="97" hidden="1" customWidth="1"/>
    <col min="1024" max="1025" width="12" style="97" customWidth="1"/>
    <col min="1026" max="1026" width="8" style="97" customWidth="1"/>
    <col min="1027" max="1027" width="7.875" style="97" customWidth="1"/>
    <col min="1028" max="1029" width="7.875" style="97" hidden="1" customWidth="1"/>
    <col min="1030" max="1277" width="7.875" style="97"/>
    <col min="1278" max="1278" width="35.75" style="97" customWidth="1"/>
    <col min="1279" max="1279" width="7.875" style="97" hidden="1" customWidth="1"/>
    <col min="1280" max="1281" width="12" style="97" customWidth="1"/>
    <col min="1282" max="1282" width="8" style="97" customWidth="1"/>
    <col min="1283" max="1283" width="7.875" style="97" customWidth="1"/>
    <col min="1284" max="1285" width="7.875" style="97" hidden="1" customWidth="1"/>
    <col min="1286" max="1533" width="7.875" style="97"/>
    <col min="1534" max="1534" width="35.75" style="97" customWidth="1"/>
    <col min="1535" max="1535" width="7.875" style="97" hidden="1" customWidth="1"/>
    <col min="1536" max="1537" width="12" style="97" customWidth="1"/>
    <col min="1538" max="1538" width="8" style="97" customWidth="1"/>
    <col min="1539" max="1539" width="7.875" style="97" customWidth="1"/>
    <col min="1540" max="1541" width="7.875" style="97" hidden="1" customWidth="1"/>
    <col min="1542" max="1789" width="7.875" style="97"/>
    <col min="1790" max="1790" width="35.75" style="97" customWidth="1"/>
    <col min="1791" max="1791" width="7.875" style="97" hidden="1" customWidth="1"/>
    <col min="1792" max="1793" width="12" style="97" customWidth="1"/>
    <col min="1794" max="1794" width="8" style="97" customWidth="1"/>
    <col min="1795" max="1795" width="7.875" style="97" customWidth="1"/>
    <col min="1796" max="1797" width="7.875" style="97" hidden="1" customWidth="1"/>
    <col min="1798" max="2045" width="7.875" style="97"/>
    <col min="2046" max="2046" width="35.75" style="97" customWidth="1"/>
    <col min="2047" max="2047" width="7.875" style="97" hidden="1" customWidth="1"/>
    <col min="2048" max="2049" width="12" style="97" customWidth="1"/>
    <col min="2050" max="2050" width="8" style="97" customWidth="1"/>
    <col min="2051" max="2051" width="7.875" style="97" customWidth="1"/>
    <col min="2052" max="2053" width="7.875" style="97" hidden="1" customWidth="1"/>
    <col min="2054" max="2301" width="7.875" style="97"/>
    <col min="2302" max="2302" width="35.75" style="97" customWidth="1"/>
    <col min="2303" max="2303" width="7.875" style="97" hidden="1" customWidth="1"/>
    <col min="2304" max="2305" width="12" style="97" customWidth="1"/>
    <col min="2306" max="2306" width="8" style="97" customWidth="1"/>
    <col min="2307" max="2307" width="7.875" style="97" customWidth="1"/>
    <col min="2308" max="2309" width="7.875" style="97" hidden="1" customWidth="1"/>
    <col min="2310" max="2557" width="7.875" style="97"/>
    <col min="2558" max="2558" width="35.75" style="97" customWidth="1"/>
    <col min="2559" max="2559" width="7.875" style="97" hidden="1" customWidth="1"/>
    <col min="2560" max="2561" width="12" style="97" customWidth="1"/>
    <col min="2562" max="2562" width="8" style="97" customWidth="1"/>
    <col min="2563" max="2563" width="7.875" style="97" customWidth="1"/>
    <col min="2564" max="2565" width="7.875" style="97" hidden="1" customWidth="1"/>
    <col min="2566" max="2813" width="7.875" style="97"/>
    <col min="2814" max="2814" width="35.75" style="97" customWidth="1"/>
    <col min="2815" max="2815" width="7.875" style="97" hidden="1" customWidth="1"/>
    <col min="2816" max="2817" width="12" style="97" customWidth="1"/>
    <col min="2818" max="2818" width="8" style="97" customWidth="1"/>
    <col min="2819" max="2819" width="7.875" style="97" customWidth="1"/>
    <col min="2820" max="2821" width="7.875" style="97" hidden="1" customWidth="1"/>
    <col min="2822" max="3069" width="7.875" style="97"/>
    <col min="3070" max="3070" width="35.75" style="97" customWidth="1"/>
    <col min="3071" max="3071" width="7.875" style="97" hidden="1" customWidth="1"/>
    <col min="3072" max="3073" width="12" style="97" customWidth="1"/>
    <col min="3074" max="3074" width="8" style="97" customWidth="1"/>
    <col min="3075" max="3075" width="7.875" style="97" customWidth="1"/>
    <col min="3076" max="3077" width="7.875" style="97" hidden="1" customWidth="1"/>
    <col min="3078" max="3325" width="7.875" style="97"/>
    <col min="3326" max="3326" width="35.75" style="97" customWidth="1"/>
    <col min="3327" max="3327" width="7.875" style="97" hidden="1" customWidth="1"/>
    <col min="3328" max="3329" width="12" style="97" customWidth="1"/>
    <col min="3330" max="3330" width="8" style="97" customWidth="1"/>
    <col min="3331" max="3331" width="7.875" style="97" customWidth="1"/>
    <col min="3332" max="3333" width="7.875" style="97" hidden="1" customWidth="1"/>
    <col min="3334" max="3581" width="7.875" style="97"/>
    <col min="3582" max="3582" width="35.75" style="97" customWidth="1"/>
    <col min="3583" max="3583" width="7.875" style="97" hidden="1" customWidth="1"/>
    <col min="3584" max="3585" width="12" style="97" customWidth="1"/>
    <col min="3586" max="3586" width="8" style="97" customWidth="1"/>
    <col min="3587" max="3587" width="7.875" style="97" customWidth="1"/>
    <col min="3588" max="3589" width="7.875" style="97" hidden="1" customWidth="1"/>
    <col min="3590" max="3837" width="7.875" style="97"/>
    <col min="3838" max="3838" width="35.75" style="97" customWidth="1"/>
    <col min="3839" max="3839" width="7.875" style="97" hidden="1" customWidth="1"/>
    <col min="3840" max="3841" width="12" style="97" customWidth="1"/>
    <col min="3842" max="3842" width="8" style="97" customWidth="1"/>
    <col min="3843" max="3843" width="7.875" style="97" customWidth="1"/>
    <col min="3844" max="3845" width="7.875" style="97" hidden="1" customWidth="1"/>
    <col min="3846" max="4093" width="7.875" style="97"/>
    <col min="4094" max="4094" width="35.75" style="97" customWidth="1"/>
    <col min="4095" max="4095" width="7.875" style="97" hidden="1" customWidth="1"/>
    <col min="4096" max="4097" width="12" style="97" customWidth="1"/>
    <col min="4098" max="4098" width="8" style="97" customWidth="1"/>
    <col min="4099" max="4099" width="7.875" style="97" customWidth="1"/>
    <col min="4100" max="4101" width="7.875" style="97" hidden="1" customWidth="1"/>
    <col min="4102" max="4349" width="7.875" style="97"/>
    <col min="4350" max="4350" width="35.75" style="97" customWidth="1"/>
    <col min="4351" max="4351" width="7.875" style="97" hidden="1" customWidth="1"/>
    <col min="4352" max="4353" width="12" style="97" customWidth="1"/>
    <col min="4354" max="4354" width="8" style="97" customWidth="1"/>
    <col min="4355" max="4355" width="7.875" style="97" customWidth="1"/>
    <col min="4356" max="4357" width="7.875" style="97" hidden="1" customWidth="1"/>
    <col min="4358" max="4605" width="7.875" style="97"/>
    <col min="4606" max="4606" width="35.75" style="97" customWidth="1"/>
    <col min="4607" max="4607" width="7.875" style="97" hidden="1" customWidth="1"/>
    <col min="4608" max="4609" width="12" style="97" customWidth="1"/>
    <col min="4610" max="4610" width="8" style="97" customWidth="1"/>
    <col min="4611" max="4611" width="7.875" style="97" customWidth="1"/>
    <col min="4612" max="4613" width="7.875" style="97" hidden="1" customWidth="1"/>
    <col min="4614" max="4861" width="7.875" style="97"/>
    <col min="4862" max="4862" width="35.75" style="97" customWidth="1"/>
    <col min="4863" max="4863" width="7.875" style="97" hidden="1" customWidth="1"/>
    <col min="4864" max="4865" width="12" style="97" customWidth="1"/>
    <col min="4866" max="4866" width="8" style="97" customWidth="1"/>
    <col min="4867" max="4867" width="7.875" style="97" customWidth="1"/>
    <col min="4868" max="4869" width="7.875" style="97" hidden="1" customWidth="1"/>
    <col min="4870" max="5117" width="7.875" style="97"/>
    <col min="5118" max="5118" width="35.75" style="97" customWidth="1"/>
    <col min="5119" max="5119" width="7.875" style="97" hidden="1" customWidth="1"/>
    <col min="5120" max="5121" width="12" style="97" customWidth="1"/>
    <col min="5122" max="5122" width="8" style="97" customWidth="1"/>
    <col min="5123" max="5123" width="7.875" style="97" customWidth="1"/>
    <col min="5124" max="5125" width="7.875" style="97" hidden="1" customWidth="1"/>
    <col min="5126" max="5373" width="7.875" style="97"/>
    <col min="5374" max="5374" width="35.75" style="97" customWidth="1"/>
    <col min="5375" max="5375" width="7.875" style="97" hidden="1" customWidth="1"/>
    <col min="5376" max="5377" width="12" style="97" customWidth="1"/>
    <col min="5378" max="5378" width="8" style="97" customWidth="1"/>
    <col min="5379" max="5379" width="7.875" style="97" customWidth="1"/>
    <col min="5380" max="5381" width="7.875" style="97" hidden="1" customWidth="1"/>
    <col min="5382" max="5629" width="7.875" style="97"/>
    <col min="5630" max="5630" width="35.75" style="97" customWidth="1"/>
    <col min="5631" max="5631" width="7.875" style="97" hidden="1" customWidth="1"/>
    <col min="5632" max="5633" width="12" style="97" customWidth="1"/>
    <col min="5634" max="5634" width="8" style="97" customWidth="1"/>
    <col min="5635" max="5635" width="7.875" style="97" customWidth="1"/>
    <col min="5636" max="5637" width="7.875" style="97" hidden="1" customWidth="1"/>
    <col min="5638" max="5885" width="7.875" style="97"/>
    <col min="5886" max="5886" width="35.75" style="97" customWidth="1"/>
    <col min="5887" max="5887" width="7.875" style="97" hidden="1" customWidth="1"/>
    <col min="5888" max="5889" width="12" style="97" customWidth="1"/>
    <col min="5890" max="5890" width="8" style="97" customWidth="1"/>
    <col min="5891" max="5891" width="7.875" style="97" customWidth="1"/>
    <col min="5892" max="5893" width="7.875" style="97" hidden="1" customWidth="1"/>
    <col min="5894" max="6141" width="7.875" style="97"/>
    <col min="6142" max="6142" width="35.75" style="97" customWidth="1"/>
    <col min="6143" max="6143" width="7.875" style="97" hidden="1" customWidth="1"/>
    <col min="6144" max="6145" width="12" style="97" customWidth="1"/>
    <col min="6146" max="6146" width="8" style="97" customWidth="1"/>
    <col min="6147" max="6147" width="7.875" style="97" customWidth="1"/>
    <col min="6148" max="6149" width="7.875" style="97" hidden="1" customWidth="1"/>
    <col min="6150" max="6397" width="7.875" style="97"/>
    <col min="6398" max="6398" width="35.75" style="97" customWidth="1"/>
    <col min="6399" max="6399" width="7.875" style="97" hidden="1" customWidth="1"/>
    <col min="6400" max="6401" width="12" style="97" customWidth="1"/>
    <col min="6402" max="6402" width="8" style="97" customWidth="1"/>
    <col min="6403" max="6403" width="7.875" style="97" customWidth="1"/>
    <col min="6404" max="6405" width="7.875" style="97" hidden="1" customWidth="1"/>
    <col min="6406" max="6653" width="7.875" style="97"/>
    <col min="6654" max="6654" width="35.75" style="97" customWidth="1"/>
    <col min="6655" max="6655" width="7.875" style="97" hidden="1" customWidth="1"/>
    <col min="6656" max="6657" width="12" style="97" customWidth="1"/>
    <col min="6658" max="6658" width="8" style="97" customWidth="1"/>
    <col min="6659" max="6659" width="7.875" style="97" customWidth="1"/>
    <col min="6660" max="6661" width="7.875" style="97" hidden="1" customWidth="1"/>
    <col min="6662" max="6909" width="7.875" style="97"/>
    <col min="6910" max="6910" width="35.75" style="97" customWidth="1"/>
    <col min="6911" max="6911" width="7.875" style="97" hidden="1" customWidth="1"/>
    <col min="6912" max="6913" width="12" style="97" customWidth="1"/>
    <col min="6914" max="6914" width="8" style="97" customWidth="1"/>
    <col min="6915" max="6915" width="7.875" style="97" customWidth="1"/>
    <col min="6916" max="6917" width="7.875" style="97" hidden="1" customWidth="1"/>
    <col min="6918" max="7165" width="7.875" style="97"/>
    <col min="7166" max="7166" width="35.75" style="97" customWidth="1"/>
    <col min="7167" max="7167" width="7.875" style="97" hidden="1" customWidth="1"/>
    <col min="7168" max="7169" width="12" style="97" customWidth="1"/>
    <col min="7170" max="7170" width="8" style="97" customWidth="1"/>
    <col min="7171" max="7171" width="7.875" style="97" customWidth="1"/>
    <col min="7172" max="7173" width="7.875" style="97" hidden="1" customWidth="1"/>
    <col min="7174" max="7421" width="7.875" style="97"/>
    <col min="7422" max="7422" width="35.75" style="97" customWidth="1"/>
    <col min="7423" max="7423" width="7.875" style="97" hidden="1" customWidth="1"/>
    <col min="7424" max="7425" width="12" style="97" customWidth="1"/>
    <col min="7426" max="7426" width="8" style="97" customWidth="1"/>
    <col min="7427" max="7427" width="7.875" style="97" customWidth="1"/>
    <col min="7428" max="7429" width="7.875" style="97" hidden="1" customWidth="1"/>
    <col min="7430" max="7677" width="7.875" style="97"/>
    <col min="7678" max="7678" width="35.75" style="97" customWidth="1"/>
    <col min="7679" max="7679" width="7.875" style="97" hidden="1" customWidth="1"/>
    <col min="7680" max="7681" width="12" style="97" customWidth="1"/>
    <col min="7682" max="7682" width="8" style="97" customWidth="1"/>
    <col min="7683" max="7683" width="7.875" style="97" customWidth="1"/>
    <col min="7684" max="7685" width="7.875" style="97" hidden="1" customWidth="1"/>
    <col min="7686" max="7933" width="7.875" style="97"/>
    <col min="7934" max="7934" width="35.75" style="97" customWidth="1"/>
    <col min="7935" max="7935" width="7.875" style="97" hidden="1" customWidth="1"/>
    <col min="7936" max="7937" width="12" style="97" customWidth="1"/>
    <col min="7938" max="7938" width="8" style="97" customWidth="1"/>
    <col min="7939" max="7939" width="7.875" style="97" customWidth="1"/>
    <col min="7940" max="7941" width="7.875" style="97" hidden="1" customWidth="1"/>
    <col min="7942" max="8189" width="7.875" style="97"/>
    <col min="8190" max="8190" width="35.75" style="97" customWidth="1"/>
    <col min="8191" max="8191" width="7.875" style="97" hidden="1" customWidth="1"/>
    <col min="8192" max="8193" width="12" style="97" customWidth="1"/>
    <col min="8194" max="8194" width="8" style="97" customWidth="1"/>
    <col min="8195" max="8195" width="7.875" style="97" customWidth="1"/>
    <col min="8196" max="8197" width="7.875" style="97" hidden="1" customWidth="1"/>
    <col min="8198" max="8445" width="7.875" style="97"/>
    <col min="8446" max="8446" width="35.75" style="97" customWidth="1"/>
    <col min="8447" max="8447" width="7.875" style="97" hidden="1" customWidth="1"/>
    <col min="8448" max="8449" width="12" style="97" customWidth="1"/>
    <col min="8450" max="8450" width="8" style="97" customWidth="1"/>
    <col min="8451" max="8451" width="7.875" style="97" customWidth="1"/>
    <col min="8452" max="8453" width="7.875" style="97" hidden="1" customWidth="1"/>
    <col min="8454" max="8701" width="7.875" style="97"/>
    <col min="8702" max="8702" width="35.75" style="97" customWidth="1"/>
    <col min="8703" max="8703" width="7.875" style="97" hidden="1" customWidth="1"/>
    <col min="8704" max="8705" width="12" style="97" customWidth="1"/>
    <col min="8706" max="8706" width="8" style="97" customWidth="1"/>
    <col min="8707" max="8707" width="7.875" style="97" customWidth="1"/>
    <col min="8708" max="8709" width="7.875" style="97" hidden="1" customWidth="1"/>
    <col min="8710" max="8957" width="7.875" style="97"/>
    <col min="8958" max="8958" width="35.75" style="97" customWidth="1"/>
    <col min="8959" max="8959" width="7.875" style="97" hidden="1" customWidth="1"/>
    <col min="8960" max="8961" width="12" style="97" customWidth="1"/>
    <col min="8962" max="8962" width="8" style="97" customWidth="1"/>
    <col min="8963" max="8963" width="7.875" style="97" customWidth="1"/>
    <col min="8964" max="8965" width="7.875" style="97" hidden="1" customWidth="1"/>
    <col min="8966" max="9213" width="7.875" style="97"/>
    <col min="9214" max="9214" width="35.75" style="97" customWidth="1"/>
    <col min="9215" max="9215" width="7.875" style="97" hidden="1" customWidth="1"/>
    <col min="9216" max="9217" width="12" style="97" customWidth="1"/>
    <col min="9218" max="9218" width="8" style="97" customWidth="1"/>
    <col min="9219" max="9219" width="7.875" style="97" customWidth="1"/>
    <col min="9220" max="9221" width="7.875" style="97" hidden="1" customWidth="1"/>
    <col min="9222" max="9469" width="7.875" style="97"/>
    <col min="9470" max="9470" width="35.75" style="97" customWidth="1"/>
    <col min="9471" max="9471" width="7.875" style="97" hidden="1" customWidth="1"/>
    <col min="9472" max="9473" width="12" style="97" customWidth="1"/>
    <col min="9474" max="9474" width="8" style="97" customWidth="1"/>
    <col min="9475" max="9475" width="7.875" style="97" customWidth="1"/>
    <col min="9476" max="9477" width="7.875" style="97" hidden="1" customWidth="1"/>
    <col min="9478" max="9725" width="7.875" style="97"/>
    <col min="9726" max="9726" width="35.75" style="97" customWidth="1"/>
    <col min="9727" max="9727" width="7.875" style="97" hidden="1" customWidth="1"/>
    <col min="9728" max="9729" width="12" style="97" customWidth="1"/>
    <col min="9730" max="9730" width="8" style="97" customWidth="1"/>
    <col min="9731" max="9731" width="7.875" style="97" customWidth="1"/>
    <col min="9732" max="9733" width="7.875" style="97" hidden="1" customWidth="1"/>
    <col min="9734" max="9981" width="7.875" style="97"/>
    <col min="9982" max="9982" width="35.75" style="97" customWidth="1"/>
    <col min="9983" max="9983" width="7.875" style="97" hidden="1" customWidth="1"/>
    <col min="9984" max="9985" width="12" style="97" customWidth="1"/>
    <col min="9986" max="9986" width="8" style="97" customWidth="1"/>
    <col min="9987" max="9987" width="7.875" style="97" customWidth="1"/>
    <col min="9988" max="9989" width="7.875" style="97" hidden="1" customWidth="1"/>
    <col min="9990" max="10237" width="7.875" style="97"/>
    <col min="10238" max="10238" width="35.75" style="97" customWidth="1"/>
    <col min="10239" max="10239" width="7.875" style="97" hidden="1" customWidth="1"/>
    <col min="10240" max="10241" width="12" style="97" customWidth="1"/>
    <col min="10242" max="10242" width="8" style="97" customWidth="1"/>
    <col min="10243" max="10243" width="7.875" style="97" customWidth="1"/>
    <col min="10244" max="10245" width="7.875" style="97" hidden="1" customWidth="1"/>
    <col min="10246" max="10493" width="7.875" style="97"/>
    <col min="10494" max="10494" width="35.75" style="97" customWidth="1"/>
    <col min="10495" max="10495" width="7.875" style="97" hidden="1" customWidth="1"/>
    <col min="10496" max="10497" width="12" style="97" customWidth="1"/>
    <col min="10498" max="10498" width="8" style="97" customWidth="1"/>
    <col min="10499" max="10499" width="7.875" style="97" customWidth="1"/>
    <col min="10500" max="10501" width="7.875" style="97" hidden="1" customWidth="1"/>
    <col min="10502" max="10749" width="7.875" style="97"/>
    <col min="10750" max="10750" width="35.75" style="97" customWidth="1"/>
    <col min="10751" max="10751" width="7.875" style="97" hidden="1" customWidth="1"/>
    <col min="10752" max="10753" width="12" style="97" customWidth="1"/>
    <col min="10754" max="10754" width="8" style="97" customWidth="1"/>
    <col min="10755" max="10755" width="7.875" style="97" customWidth="1"/>
    <col min="10756" max="10757" width="7.875" style="97" hidden="1" customWidth="1"/>
    <col min="10758" max="11005" width="7.875" style="97"/>
    <col min="11006" max="11006" width="35.75" style="97" customWidth="1"/>
    <col min="11007" max="11007" width="7.875" style="97" hidden="1" customWidth="1"/>
    <col min="11008" max="11009" width="12" style="97" customWidth="1"/>
    <col min="11010" max="11010" width="8" style="97" customWidth="1"/>
    <col min="11011" max="11011" width="7.875" style="97" customWidth="1"/>
    <col min="11012" max="11013" width="7.875" style="97" hidden="1" customWidth="1"/>
    <col min="11014" max="11261" width="7.875" style="97"/>
    <col min="11262" max="11262" width="35.75" style="97" customWidth="1"/>
    <col min="11263" max="11263" width="7.875" style="97" hidden="1" customWidth="1"/>
    <col min="11264" max="11265" width="12" style="97" customWidth="1"/>
    <col min="11266" max="11266" width="8" style="97" customWidth="1"/>
    <col min="11267" max="11267" width="7.875" style="97" customWidth="1"/>
    <col min="11268" max="11269" width="7.875" style="97" hidden="1" customWidth="1"/>
    <col min="11270" max="11517" width="7.875" style="97"/>
    <col min="11518" max="11518" width="35.75" style="97" customWidth="1"/>
    <col min="11519" max="11519" width="7.875" style="97" hidden="1" customWidth="1"/>
    <col min="11520" max="11521" width="12" style="97" customWidth="1"/>
    <col min="11522" max="11522" width="8" style="97" customWidth="1"/>
    <col min="11523" max="11523" width="7.875" style="97" customWidth="1"/>
    <col min="11524" max="11525" width="7.875" style="97" hidden="1" customWidth="1"/>
    <col min="11526" max="11773" width="7.875" style="97"/>
    <col min="11774" max="11774" width="35.75" style="97" customWidth="1"/>
    <col min="11775" max="11775" width="7.875" style="97" hidden="1" customWidth="1"/>
    <col min="11776" max="11777" width="12" style="97" customWidth="1"/>
    <col min="11778" max="11778" width="8" style="97" customWidth="1"/>
    <col min="11779" max="11779" width="7.875" style="97" customWidth="1"/>
    <col min="11780" max="11781" width="7.875" style="97" hidden="1" customWidth="1"/>
    <col min="11782" max="12029" width="7.875" style="97"/>
    <col min="12030" max="12030" width="35.75" style="97" customWidth="1"/>
    <col min="12031" max="12031" width="7.875" style="97" hidden="1" customWidth="1"/>
    <col min="12032" max="12033" width="12" style="97" customWidth="1"/>
    <col min="12034" max="12034" width="8" style="97" customWidth="1"/>
    <col min="12035" max="12035" width="7.875" style="97" customWidth="1"/>
    <col min="12036" max="12037" width="7.875" style="97" hidden="1" customWidth="1"/>
    <col min="12038" max="12285" width="7.875" style="97"/>
    <col min="12286" max="12286" width="35.75" style="97" customWidth="1"/>
    <col min="12287" max="12287" width="7.875" style="97" hidden="1" customWidth="1"/>
    <col min="12288" max="12289" width="12" style="97" customWidth="1"/>
    <col min="12290" max="12290" width="8" style="97" customWidth="1"/>
    <col min="12291" max="12291" width="7.875" style="97" customWidth="1"/>
    <col min="12292" max="12293" width="7.875" style="97" hidden="1" customWidth="1"/>
    <col min="12294" max="12541" width="7.875" style="97"/>
    <col min="12542" max="12542" width="35.75" style="97" customWidth="1"/>
    <col min="12543" max="12543" width="7.875" style="97" hidden="1" customWidth="1"/>
    <col min="12544" max="12545" width="12" style="97" customWidth="1"/>
    <col min="12546" max="12546" width="8" style="97" customWidth="1"/>
    <col min="12547" max="12547" width="7.875" style="97" customWidth="1"/>
    <col min="12548" max="12549" width="7.875" style="97" hidden="1" customWidth="1"/>
    <col min="12550" max="12797" width="7.875" style="97"/>
    <col min="12798" max="12798" width="35.75" style="97" customWidth="1"/>
    <col min="12799" max="12799" width="7.875" style="97" hidden="1" customWidth="1"/>
    <col min="12800" max="12801" width="12" style="97" customWidth="1"/>
    <col min="12802" max="12802" width="8" style="97" customWidth="1"/>
    <col min="12803" max="12803" width="7.875" style="97" customWidth="1"/>
    <col min="12804" max="12805" width="7.875" style="97" hidden="1" customWidth="1"/>
    <col min="12806" max="13053" width="7.875" style="97"/>
    <col min="13054" max="13054" width="35.75" style="97" customWidth="1"/>
    <col min="13055" max="13055" width="7.875" style="97" hidden="1" customWidth="1"/>
    <col min="13056" max="13057" width="12" style="97" customWidth="1"/>
    <col min="13058" max="13058" width="8" style="97" customWidth="1"/>
    <col min="13059" max="13059" width="7.875" style="97" customWidth="1"/>
    <col min="13060" max="13061" width="7.875" style="97" hidden="1" customWidth="1"/>
    <col min="13062" max="13309" width="7.875" style="97"/>
    <col min="13310" max="13310" width="35.75" style="97" customWidth="1"/>
    <col min="13311" max="13311" width="7.875" style="97" hidden="1" customWidth="1"/>
    <col min="13312" max="13313" width="12" style="97" customWidth="1"/>
    <col min="13314" max="13314" width="8" style="97" customWidth="1"/>
    <col min="13315" max="13315" width="7.875" style="97" customWidth="1"/>
    <col min="13316" max="13317" width="7.875" style="97" hidden="1" customWidth="1"/>
    <col min="13318" max="13565" width="7.875" style="97"/>
    <col min="13566" max="13566" width="35.75" style="97" customWidth="1"/>
    <col min="13567" max="13567" width="7.875" style="97" hidden="1" customWidth="1"/>
    <col min="13568" max="13569" width="12" style="97" customWidth="1"/>
    <col min="13570" max="13570" width="8" style="97" customWidth="1"/>
    <col min="13571" max="13571" width="7.875" style="97" customWidth="1"/>
    <col min="13572" max="13573" width="7.875" style="97" hidden="1" customWidth="1"/>
    <col min="13574" max="13821" width="7.875" style="97"/>
    <col min="13822" max="13822" width="35.75" style="97" customWidth="1"/>
    <col min="13823" max="13823" width="7.875" style="97" hidden="1" customWidth="1"/>
    <col min="13824" max="13825" width="12" style="97" customWidth="1"/>
    <col min="13826" max="13826" width="8" style="97" customWidth="1"/>
    <col min="13827" max="13827" width="7.875" style="97" customWidth="1"/>
    <col min="13828" max="13829" width="7.875" style="97" hidden="1" customWidth="1"/>
    <col min="13830" max="14077" width="7.875" style="97"/>
    <col min="14078" max="14078" width="35.75" style="97" customWidth="1"/>
    <col min="14079" max="14079" width="7.875" style="97" hidden="1" customWidth="1"/>
    <col min="14080" max="14081" width="12" style="97" customWidth="1"/>
    <col min="14082" max="14082" width="8" style="97" customWidth="1"/>
    <col min="14083" max="14083" width="7.875" style="97" customWidth="1"/>
    <col min="14084" max="14085" width="7.875" style="97" hidden="1" customWidth="1"/>
    <col min="14086" max="14333" width="7.875" style="97"/>
    <col min="14334" max="14334" width="35.75" style="97" customWidth="1"/>
    <col min="14335" max="14335" width="7.875" style="97" hidden="1" customWidth="1"/>
    <col min="14336" max="14337" width="12" style="97" customWidth="1"/>
    <col min="14338" max="14338" width="8" style="97" customWidth="1"/>
    <col min="14339" max="14339" width="7.875" style="97" customWidth="1"/>
    <col min="14340" max="14341" width="7.875" style="97" hidden="1" customWidth="1"/>
    <col min="14342" max="14589" width="7.875" style="97"/>
    <col min="14590" max="14590" width="35.75" style="97" customWidth="1"/>
    <col min="14591" max="14591" width="7.875" style="97" hidden="1" customWidth="1"/>
    <col min="14592" max="14593" width="12" style="97" customWidth="1"/>
    <col min="14594" max="14594" width="8" style="97" customWidth="1"/>
    <col min="14595" max="14595" width="7.875" style="97" customWidth="1"/>
    <col min="14596" max="14597" width="7.875" style="97" hidden="1" customWidth="1"/>
    <col min="14598" max="14845" width="7.875" style="97"/>
    <col min="14846" max="14846" width="35.75" style="97" customWidth="1"/>
    <col min="14847" max="14847" width="7.875" style="97" hidden="1" customWidth="1"/>
    <col min="14848" max="14849" width="12" style="97" customWidth="1"/>
    <col min="14850" max="14850" width="8" style="97" customWidth="1"/>
    <col min="14851" max="14851" width="7.875" style="97" customWidth="1"/>
    <col min="14852" max="14853" width="7.875" style="97" hidden="1" customWidth="1"/>
    <col min="14854" max="15101" width="7.875" style="97"/>
    <col min="15102" max="15102" width="35.75" style="97" customWidth="1"/>
    <col min="15103" max="15103" width="7.875" style="97" hidden="1" customWidth="1"/>
    <col min="15104" max="15105" width="12" style="97" customWidth="1"/>
    <col min="15106" max="15106" width="8" style="97" customWidth="1"/>
    <col min="15107" max="15107" width="7.875" style="97" customWidth="1"/>
    <col min="15108" max="15109" width="7.875" style="97" hidden="1" customWidth="1"/>
    <col min="15110" max="15357" width="7.875" style="97"/>
    <col min="15358" max="15358" width="35.75" style="97" customWidth="1"/>
    <col min="15359" max="15359" width="7.875" style="97" hidden="1" customWidth="1"/>
    <col min="15360" max="15361" width="12" style="97" customWidth="1"/>
    <col min="15362" max="15362" width="8" style="97" customWidth="1"/>
    <col min="15363" max="15363" width="7.875" style="97" customWidth="1"/>
    <col min="15364" max="15365" width="7.875" style="97" hidden="1" customWidth="1"/>
    <col min="15366" max="15613" width="7.875" style="97"/>
    <col min="15614" max="15614" width="35.75" style="97" customWidth="1"/>
    <col min="15615" max="15615" width="7.875" style="97" hidden="1" customWidth="1"/>
    <col min="15616" max="15617" width="12" style="97" customWidth="1"/>
    <col min="15618" max="15618" width="8" style="97" customWidth="1"/>
    <col min="15619" max="15619" width="7.875" style="97" customWidth="1"/>
    <col min="15620" max="15621" width="7.875" style="97" hidden="1" customWidth="1"/>
    <col min="15622" max="15869" width="7.875" style="97"/>
    <col min="15870" max="15870" width="35.75" style="97" customWidth="1"/>
    <col min="15871" max="15871" width="7.875" style="97" hidden="1" customWidth="1"/>
    <col min="15872" max="15873" width="12" style="97" customWidth="1"/>
    <col min="15874" max="15874" width="8" style="97" customWidth="1"/>
    <col min="15875" max="15875" width="7.875" style="97" customWidth="1"/>
    <col min="15876" max="15877" width="7.875" style="97" hidden="1" customWidth="1"/>
    <col min="15878" max="16125" width="7.875" style="97"/>
    <col min="16126" max="16126" width="35.75" style="97" customWidth="1"/>
    <col min="16127" max="16127" width="7.875" style="97" hidden="1" customWidth="1"/>
    <col min="16128" max="16129" width="12" style="97" customWidth="1"/>
    <col min="16130" max="16130" width="8" style="97" customWidth="1"/>
    <col min="16131" max="16131" width="7.875" style="97" customWidth="1"/>
    <col min="16132" max="16133" width="7.875" style="97" hidden="1" customWidth="1"/>
    <col min="16134" max="16384" width="7.875" style="97"/>
  </cols>
  <sheetData>
    <row r="1" ht="27" customHeight="1" spans="1:1">
      <c r="A1" s="191" t="s">
        <v>601</v>
      </c>
    </row>
    <row r="2" ht="39.95" customHeight="1" spans="1:1">
      <c r="A2" s="192" t="s">
        <v>602</v>
      </c>
    </row>
    <row r="3" s="93" customFormat="1" ht="18.75" customHeight="1" spans="1:2">
      <c r="A3" s="193"/>
      <c r="B3" s="103" t="s">
        <v>583</v>
      </c>
    </row>
    <row r="4" s="94" customFormat="1" ht="30" customHeight="1" spans="1:2">
      <c r="A4" s="194" t="s">
        <v>603</v>
      </c>
      <c r="B4" s="195" t="s">
        <v>604</v>
      </c>
    </row>
    <row r="5" spans="1:2">
      <c r="A5" s="196"/>
      <c r="B5" s="197"/>
    </row>
    <row r="6" spans="1:2">
      <c r="A6" s="196"/>
      <c r="B6" s="197"/>
    </row>
    <row r="7" spans="1:1">
      <c r="A7" s="198" t="s">
        <v>600</v>
      </c>
    </row>
  </sheetData>
  <printOptions horizontalCentered="1"/>
  <pageMargins left="0.78740157480315" right="0.748031496062992" top="1.18110236220472" bottom="0.984251968503937" header="0.511811023622047" footer="0.511811023622047"/>
  <pageSetup paperSize="9" firstPageNumber="4294963191" orientation="portrait" useFirstPageNumber="1"/>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9"/>
  <sheetViews>
    <sheetView workbookViewId="0">
      <selection activeCell="A18" sqref="A18"/>
    </sheetView>
  </sheetViews>
  <sheetFormatPr defaultColWidth="9" defaultRowHeight="15.75" outlineLevelCol="1"/>
  <cols>
    <col min="1" max="1" width="41.625" style="75" customWidth="1"/>
    <col min="2" max="2" width="39.125" style="76" customWidth="1"/>
    <col min="3" max="16384" width="9" style="75"/>
  </cols>
  <sheetData>
    <row r="1" ht="26.25" customHeight="1" spans="1:1">
      <c r="A1" s="70" t="s">
        <v>605</v>
      </c>
    </row>
    <row r="2" ht="24.75" customHeight="1" spans="1:2">
      <c r="A2" s="78" t="s">
        <v>606</v>
      </c>
      <c r="B2" s="78"/>
    </row>
    <row r="3" s="70" customFormat="1" ht="24" customHeight="1" spans="2:2">
      <c r="B3" s="80" t="s">
        <v>73</v>
      </c>
    </row>
    <row r="4" s="71" customFormat="1" ht="53.25" customHeight="1" spans="1:2">
      <c r="A4" s="157" t="s">
        <v>42</v>
      </c>
      <c r="B4" s="83" t="s">
        <v>43</v>
      </c>
    </row>
    <row r="5" s="156" customFormat="1" ht="23.1" customHeight="1" spans="1:2">
      <c r="A5" s="174" t="s">
        <v>607</v>
      </c>
      <c r="B5" s="187"/>
    </row>
    <row r="6" s="156" customFormat="1" ht="23.1" customHeight="1" spans="1:2">
      <c r="A6" s="174" t="s">
        <v>608</v>
      </c>
      <c r="B6" s="187"/>
    </row>
    <row r="7" s="156" customFormat="1" ht="23.1" customHeight="1" spans="1:2">
      <c r="A7" s="174" t="s">
        <v>609</v>
      </c>
      <c r="B7" s="174"/>
    </row>
    <row r="8" s="70" customFormat="1" ht="23.1" customHeight="1" spans="1:2">
      <c r="A8" s="174" t="s">
        <v>610</v>
      </c>
      <c r="B8" s="174">
        <v>202</v>
      </c>
    </row>
    <row r="9" s="71" customFormat="1" ht="23.1" customHeight="1" spans="1:2">
      <c r="A9" s="174" t="s">
        <v>611</v>
      </c>
      <c r="B9" s="174">
        <v>67189</v>
      </c>
    </row>
    <row r="10" ht="23.1" customHeight="1" spans="1:2">
      <c r="A10" s="174" t="s">
        <v>612</v>
      </c>
      <c r="B10" s="174"/>
    </row>
    <row r="11" ht="23.1" customHeight="1" spans="1:2">
      <c r="A11" s="174" t="s">
        <v>613</v>
      </c>
      <c r="B11" s="174"/>
    </row>
    <row r="12" ht="23.1" customHeight="1" spans="1:2">
      <c r="A12" s="174" t="s">
        <v>614</v>
      </c>
      <c r="B12" s="174"/>
    </row>
    <row r="13" ht="23.1" customHeight="1" spans="1:2">
      <c r="A13" s="174" t="s">
        <v>615</v>
      </c>
      <c r="B13" s="174"/>
    </row>
    <row r="14" ht="23.1" customHeight="1" spans="1:2">
      <c r="A14" s="174" t="s">
        <v>616</v>
      </c>
      <c r="B14" s="174"/>
    </row>
    <row r="15" ht="23.1" customHeight="1" spans="1:2">
      <c r="A15" s="174" t="s">
        <v>617</v>
      </c>
      <c r="B15" s="174"/>
    </row>
    <row r="16" ht="23.1" customHeight="1" spans="1:2">
      <c r="A16" s="174" t="s">
        <v>618</v>
      </c>
      <c r="B16" s="174">
        <v>150</v>
      </c>
    </row>
    <row r="17" ht="23.1" customHeight="1" spans="1:2">
      <c r="A17" s="174" t="s">
        <v>619</v>
      </c>
      <c r="B17" s="174">
        <v>93</v>
      </c>
    </row>
    <row r="18" ht="23.1" customHeight="1" spans="1:2">
      <c r="A18" s="174" t="s">
        <v>620</v>
      </c>
      <c r="B18" s="174">
        <v>4500</v>
      </c>
    </row>
    <row r="19" ht="23.1" customHeight="1" spans="1:2">
      <c r="A19" s="188" t="s">
        <v>70</v>
      </c>
      <c r="B19" s="189">
        <f t="shared" ref="B19" si="0">SUM(B5:B18)</f>
        <v>72134</v>
      </c>
    </row>
  </sheetData>
  <mergeCells count="1">
    <mergeCell ref="A2:B2"/>
  </mergeCells>
  <printOptions horizontalCentered="1"/>
  <pageMargins left="0.905511811023622" right="0.748031496062992" top="0.984251968503937" bottom="0.984251968503937" header="0.511811023622047" footer="0.511811023622047"/>
  <pageSetup paperSize="9" orientation="portrait"/>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36"/>
  <sheetViews>
    <sheetView topLeftCell="A2" workbookViewId="0">
      <selection activeCell="B16" sqref="B16"/>
    </sheetView>
  </sheetViews>
  <sheetFormatPr defaultColWidth="7" defaultRowHeight="15"/>
  <cols>
    <col min="1" max="1" width="35.125" style="19" customWidth="1"/>
    <col min="2" max="2" width="29.625" style="20" customWidth="1"/>
    <col min="3" max="3" width="10.375" style="16" hidden="1" customWidth="1"/>
    <col min="4" max="4" width="9.625" style="21" hidden="1" customWidth="1"/>
    <col min="5" max="5" width="8.125" style="21" hidden="1" customWidth="1"/>
    <col min="6" max="6" width="9.625" style="22" hidden="1" customWidth="1"/>
    <col min="7" max="7" width="17.5" style="22" hidden="1" customWidth="1"/>
    <col min="8" max="8" width="12.5" style="23" hidden="1" customWidth="1"/>
    <col min="9" max="9" width="7" style="24" hidden="1" customWidth="1"/>
    <col min="10" max="11" width="7" style="21" hidden="1" customWidth="1"/>
    <col min="12" max="12" width="13.875" style="21" hidden="1" customWidth="1"/>
    <col min="13" max="13" width="7.875" style="21" hidden="1" customWidth="1"/>
    <col min="14" max="14" width="9.5" style="21" hidden="1" customWidth="1"/>
    <col min="15" max="15" width="6.875" style="21" hidden="1" customWidth="1"/>
    <col min="16" max="16" width="9" style="21" hidden="1" customWidth="1"/>
    <col min="17" max="17" width="5.875" style="21" hidden="1" customWidth="1"/>
    <col min="18" max="18" width="5.25" style="21" hidden="1" customWidth="1"/>
    <col min="19" max="19" width="6.5" style="21" hidden="1" customWidth="1"/>
    <col min="20" max="21" width="7" style="21" hidden="1" customWidth="1"/>
    <col min="22" max="22" width="10.625" style="21" hidden="1" customWidth="1"/>
    <col min="23" max="23" width="10.5" style="21" hidden="1" customWidth="1"/>
    <col min="24" max="24" width="7" style="21" hidden="1" customWidth="1"/>
    <col min="25" max="16384" width="7" style="21"/>
  </cols>
  <sheetData>
    <row r="1" ht="29.25" customHeight="1" spans="1:1">
      <c r="A1" s="8" t="s">
        <v>621</v>
      </c>
    </row>
    <row r="2" ht="28.5" customHeight="1" spans="1:8">
      <c r="A2" s="25" t="s">
        <v>622</v>
      </c>
      <c r="B2" s="27"/>
      <c r="F2" s="21"/>
      <c r="G2" s="21"/>
      <c r="H2" s="21"/>
    </row>
    <row r="3" s="16" customFormat="1" ht="21.75" customHeight="1" spans="1:12">
      <c r="A3" s="19"/>
      <c r="B3" s="149" t="s">
        <v>73</v>
      </c>
      <c r="D3" s="16">
        <v>12.11</v>
      </c>
      <c r="F3" s="16">
        <v>12.22</v>
      </c>
      <c r="I3" s="20"/>
      <c r="L3" s="16">
        <v>1.2</v>
      </c>
    </row>
    <row r="4" s="16" customFormat="1" ht="28.5" customHeight="1" spans="1:14">
      <c r="A4" s="117" t="s">
        <v>42</v>
      </c>
      <c r="B4" s="31" t="s">
        <v>43</v>
      </c>
      <c r="F4" s="32" t="s">
        <v>74</v>
      </c>
      <c r="G4" s="32" t="s">
        <v>75</v>
      </c>
      <c r="H4" s="32" t="s">
        <v>76</v>
      </c>
      <c r="I4" s="20"/>
      <c r="L4" s="32" t="s">
        <v>74</v>
      </c>
      <c r="M4" s="55" t="s">
        <v>75</v>
      </c>
      <c r="N4" s="32" t="s">
        <v>76</v>
      </c>
    </row>
    <row r="5" s="19" customFormat="1" ht="27.95" customHeight="1" spans="1:24">
      <c r="A5" s="150" t="s">
        <v>77</v>
      </c>
      <c r="B5" s="184">
        <f>SUM(B6:B19)</f>
        <v>72134</v>
      </c>
      <c r="C5" s="19">
        <v>105429</v>
      </c>
      <c r="D5" s="19">
        <v>595734.14</v>
      </c>
      <c r="E5" s="19">
        <f>104401+13602</f>
        <v>118003</v>
      </c>
      <c r="F5" s="151" t="s">
        <v>78</v>
      </c>
      <c r="G5" s="151" t="s">
        <v>79</v>
      </c>
      <c r="H5" s="151">
        <v>596221.15</v>
      </c>
      <c r="I5" s="19" t="e">
        <f>F5-A5</f>
        <v>#VALUE!</v>
      </c>
      <c r="J5" s="19">
        <f t="shared" ref="J5" si="0">H5-B5</f>
        <v>524087.15</v>
      </c>
      <c r="K5" s="19">
        <v>75943</v>
      </c>
      <c r="L5" s="151" t="s">
        <v>78</v>
      </c>
      <c r="M5" s="151" t="s">
        <v>79</v>
      </c>
      <c r="N5" s="151">
        <v>643048.95</v>
      </c>
      <c r="O5" s="19" t="e">
        <f>L5-A5</f>
        <v>#VALUE!</v>
      </c>
      <c r="P5" s="19">
        <f t="shared" ref="P5" si="1">N5-B5</f>
        <v>570914.95</v>
      </c>
      <c r="R5" s="19">
        <v>717759</v>
      </c>
      <c r="T5" s="154" t="s">
        <v>78</v>
      </c>
      <c r="U5" s="154" t="s">
        <v>79</v>
      </c>
      <c r="V5" s="154">
        <v>659380.53</v>
      </c>
      <c r="W5" s="19">
        <f t="shared" ref="W5" si="2">B5-V5</f>
        <v>-587246.53</v>
      </c>
      <c r="X5" s="19" t="e">
        <f>T5-A5</f>
        <v>#VALUE!</v>
      </c>
    </row>
    <row r="6" s="19" customFormat="1" ht="27.95" customHeight="1" spans="1:22">
      <c r="A6" s="174" t="s">
        <v>623</v>
      </c>
      <c r="B6" s="185"/>
      <c r="F6" s="151"/>
      <c r="G6" s="151"/>
      <c r="H6" s="151"/>
      <c r="L6" s="151"/>
      <c r="M6" s="151"/>
      <c r="N6" s="151"/>
      <c r="T6" s="154"/>
      <c r="U6" s="154"/>
      <c r="V6" s="154"/>
    </row>
    <row r="7" s="19" customFormat="1" ht="27.95" customHeight="1" spans="1:22">
      <c r="A7" s="174" t="s">
        <v>624</v>
      </c>
      <c r="B7" s="185"/>
      <c r="F7" s="151"/>
      <c r="G7" s="151"/>
      <c r="H7" s="151"/>
      <c r="L7" s="151"/>
      <c r="M7" s="151"/>
      <c r="N7" s="151"/>
      <c r="T7" s="154"/>
      <c r="U7" s="154"/>
      <c r="V7" s="154"/>
    </row>
    <row r="8" s="19" customFormat="1" ht="27.95" customHeight="1" spans="1:22">
      <c r="A8" s="174" t="s">
        <v>625</v>
      </c>
      <c r="B8" s="174">
        <v>86</v>
      </c>
      <c r="F8" s="151"/>
      <c r="G8" s="151"/>
      <c r="H8" s="151"/>
      <c r="L8" s="151"/>
      <c r="M8" s="151"/>
      <c r="N8" s="151"/>
      <c r="T8" s="154"/>
      <c r="U8" s="154"/>
      <c r="V8" s="154"/>
    </row>
    <row r="9" s="19" customFormat="1" ht="27.95" customHeight="1" spans="1:22">
      <c r="A9" s="174" t="s">
        <v>626</v>
      </c>
      <c r="B9" s="185"/>
      <c r="F9" s="151"/>
      <c r="G9" s="151"/>
      <c r="H9" s="151"/>
      <c r="L9" s="151"/>
      <c r="M9" s="151"/>
      <c r="N9" s="151"/>
      <c r="T9" s="154"/>
      <c r="U9" s="154"/>
      <c r="V9" s="154"/>
    </row>
    <row r="10" s="19" customFormat="1" ht="27.95" customHeight="1" spans="1:22">
      <c r="A10" s="174" t="s">
        <v>627</v>
      </c>
      <c r="B10" s="174">
        <v>70600</v>
      </c>
      <c r="F10" s="151"/>
      <c r="G10" s="151"/>
      <c r="H10" s="151"/>
      <c r="L10" s="151"/>
      <c r="M10" s="151"/>
      <c r="N10" s="151"/>
      <c r="T10" s="154"/>
      <c r="U10" s="154"/>
      <c r="V10" s="154"/>
    </row>
    <row r="11" s="19" customFormat="1" ht="27.95" customHeight="1" spans="1:22">
      <c r="A11" s="174" t="s">
        <v>628</v>
      </c>
      <c r="B11" s="174"/>
      <c r="F11" s="151"/>
      <c r="G11" s="151"/>
      <c r="H11" s="151"/>
      <c r="L11" s="151"/>
      <c r="M11" s="151"/>
      <c r="N11" s="151"/>
      <c r="T11" s="154"/>
      <c r="U11" s="154"/>
      <c r="V11" s="154"/>
    </row>
    <row r="12" s="19" customFormat="1" ht="27.95" customHeight="1" spans="1:22">
      <c r="A12" s="174" t="s">
        <v>629</v>
      </c>
      <c r="B12" s="174"/>
      <c r="F12" s="151"/>
      <c r="G12" s="151"/>
      <c r="H12" s="151"/>
      <c r="L12" s="151"/>
      <c r="M12" s="151"/>
      <c r="N12" s="151"/>
      <c r="T12" s="154"/>
      <c r="U12" s="154"/>
      <c r="V12" s="154"/>
    </row>
    <row r="13" s="19" customFormat="1" ht="27.95" customHeight="1" spans="1:22">
      <c r="A13" s="174" t="s">
        <v>630</v>
      </c>
      <c r="B13" s="174"/>
      <c r="F13" s="151"/>
      <c r="G13" s="151"/>
      <c r="H13" s="151"/>
      <c r="L13" s="151"/>
      <c r="M13" s="151"/>
      <c r="N13" s="151"/>
      <c r="T13" s="154"/>
      <c r="U13" s="154"/>
      <c r="V13" s="154"/>
    </row>
    <row r="14" s="19" customFormat="1" ht="27.95" customHeight="1" spans="1:22">
      <c r="A14" s="174" t="s">
        <v>631</v>
      </c>
      <c r="B14" s="174"/>
      <c r="F14" s="151"/>
      <c r="G14" s="151"/>
      <c r="H14" s="151"/>
      <c r="L14" s="151"/>
      <c r="M14" s="151"/>
      <c r="N14" s="151"/>
      <c r="T14" s="154"/>
      <c r="U14" s="154"/>
      <c r="V14" s="154"/>
    </row>
    <row r="15" s="19" customFormat="1" ht="27.95" customHeight="1" spans="1:22">
      <c r="A15" s="174" t="s">
        <v>632</v>
      </c>
      <c r="B15" s="174">
        <v>157</v>
      </c>
      <c r="F15" s="151"/>
      <c r="G15" s="151"/>
      <c r="H15" s="151"/>
      <c r="L15" s="151"/>
      <c r="M15" s="151"/>
      <c r="N15" s="151"/>
      <c r="T15" s="154"/>
      <c r="U15" s="154"/>
      <c r="V15" s="154"/>
    </row>
    <row r="16" s="19" customFormat="1" ht="27.95" customHeight="1" spans="1:22">
      <c r="A16" s="174" t="s">
        <v>633</v>
      </c>
      <c r="B16" s="174"/>
      <c r="F16" s="151"/>
      <c r="G16" s="151"/>
      <c r="H16" s="151"/>
      <c r="L16" s="151"/>
      <c r="M16" s="151"/>
      <c r="N16" s="151"/>
      <c r="T16" s="154"/>
      <c r="U16" s="154"/>
      <c r="V16" s="154"/>
    </row>
    <row r="17" s="19" customFormat="1" ht="27.95" customHeight="1" spans="1:22">
      <c r="A17" s="174" t="s">
        <v>634</v>
      </c>
      <c r="B17" s="174"/>
      <c r="F17" s="151"/>
      <c r="G17" s="151"/>
      <c r="H17" s="151"/>
      <c r="L17" s="151"/>
      <c r="M17" s="151"/>
      <c r="N17" s="151"/>
      <c r="T17" s="154"/>
      <c r="U17" s="154"/>
      <c r="V17" s="154"/>
    </row>
    <row r="18" s="19" customFormat="1" ht="27.95" customHeight="1" spans="1:22">
      <c r="A18" s="174" t="s">
        <v>635</v>
      </c>
      <c r="B18" s="174">
        <v>1290</v>
      </c>
      <c r="F18" s="151"/>
      <c r="G18" s="151"/>
      <c r="H18" s="151"/>
      <c r="L18" s="151"/>
      <c r="M18" s="151"/>
      <c r="N18" s="151"/>
      <c r="T18" s="154"/>
      <c r="U18" s="154"/>
      <c r="V18" s="154"/>
    </row>
    <row r="19" s="19" customFormat="1" ht="27.95" customHeight="1" spans="1:22">
      <c r="A19" s="174" t="s">
        <v>636</v>
      </c>
      <c r="B19" s="174">
        <v>1</v>
      </c>
      <c r="F19" s="151"/>
      <c r="G19" s="151"/>
      <c r="H19" s="151"/>
      <c r="L19" s="151"/>
      <c r="M19" s="151"/>
      <c r="N19" s="151"/>
      <c r="T19" s="154"/>
      <c r="U19" s="154"/>
      <c r="V19" s="154"/>
    </row>
    <row r="20" s="16" customFormat="1" ht="27.95" customHeight="1" spans="1:23">
      <c r="A20" s="153" t="s">
        <v>70</v>
      </c>
      <c r="B20" s="186">
        <f>B5</f>
        <v>72134</v>
      </c>
      <c r="F20" s="32" t="str">
        <f>""</f>
        <v/>
      </c>
      <c r="G20" s="32" t="str">
        <f>""</f>
        <v/>
      </c>
      <c r="H20" s="32" t="str">
        <f>""</f>
        <v/>
      </c>
      <c r="I20" s="20"/>
      <c r="L20" s="32" t="str">
        <f>""</f>
        <v/>
      </c>
      <c r="M20" s="55" t="str">
        <f>""</f>
        <v/>
      </c>
      <c r="N20" s="32" t="str">
        <f>""</f>
        <v/>
      </c>
      <c r="V20" s="148" t="e">
        <f>V21+#REF!+#REF!+#REF!+#REF!+#REF!+#REF!+#REF!+#REF!+#REF!+#REF!+#REF!+#REF!+#REF!+#REF!+#REF!+#REF!+#REF!+#REF!+#REF!+#REF!</f>
        <v>#REF!</v>
      </c>
      <c r="W20" s="148" t="e">
        <f>W21+#REF!+#REF!+#REF!+#REF!+#REF!+#REF!+#REF!+#REF!+#REF!+#REF!+#REF!+#REF!+#REF!+#REF!+#REF!+#REF!+#REF!+#REF!+#REF!+#REF!</f>
        <v>#REF!</v>
      </c>
    </row>
    <row r="21" ht="19.5" customHeight="1" spans="16:24">
      <c r="P21" s="67"/>
      <c r="T21" s="68" t="s">
        <v>110</v>
      </c>
      <c r="U21" s="68" t="s">
        <v>111</v>
      </c>
      <c r="V21" s="69">
        <v>19998</v>
      </c>
      <c r="W21" s="21">
        <f>B21-V21</f>
        <v>-19998</v>
      </c>
      <c r="X21" s="21">
        <f>T21-A21</f>
        <v>232</v>
      </c>
    </row>
    <row r="22" ht="19.5" customHeight="1" spans="16:24">
      <c r="P22" s="67"/>
      <c r="T22" s="68" t="s">
        <v>112</v>
      </c>
      <c r="U22" s="68" t="s">
        <v>113</v>
      </c>
      <c r="V22" s="69">
        <v>19998</v>
      </c>
      <c r="W22" s="21">
        <f>B22-V22</f>
        <v>-19998</v>
      </c>
      <c r="X22" s="21">
        <f>T22-A22</f>
        <v>23203</v>
      </c>
    </row>
    <row r="23" ht="19.5" customHeight="1" spans="16:24">
      <c r="P23" s="67"/>
      <c r="T23" s="68" t="s">
        <v>114</v>
      </c>
      <c r="U23" s="68" t="s">
        <v>115</v>
      </c>
      <c r="V23" s="69">
        <v>19998</v>
      </c>
      <c r="W23" s="21">
        <f>B23-V23</f>
        <v>-19998</v>
      </c>
      <c r="X23" s="21">
        <f>T23-A23</f>
        <v>2320301</v>
      </c>
    </row>
    <row r="24" ht="19.5" customHeight="1" spans="16:16">
      <c r="P24" s="67"/>
    </row>
    <row r="25" ht="19.5" customHeight="1" spans="16:16">
      <c r="P25" s="67"/>
    </row>
    <row r="26" ht="19.5" customHeight="1" spans="16:16">
      <c r="P26" s="67"/>
    </row>
    <row r="27" ht="19.5" customHeight="1" spans="16:16">
      <c r="P27" s="67"/>
    </row>
    <row r="28" ht="19.5" customHeight="1" spans="16:16">
      <c r="P28" s="67"/>
    </row>
    <row r="29" ht="19.5" customHeight="1" spans="16:16">
      <c r="P29" s="67"/>
    </row>
    <row r="30" ht="19.5" customHeight="1" spans="16:16">
      <c r="P30" s="67"/>
    </row>
    <row r="31" ht="19.5" customHeight="1" spans="16:16">
      <c r="P31" s="67"/>
    </row>
    <row r="32" ht="19.5" customHeight="1" spans="16:16">
      <c r="P32" s="67"/>
    </row>
    <row r="33" ht="19.5" customHeight="1" spans="16:16">
      <c r="P33" s="67"/>
    </row>
    <row r="34" ht="19.5" customHeight="1" spans="16:16">
      <c r="P34" s="67"/>
    </row>
    <row r="35" ht="19.5" customHeight="1" spans="16:16">
      <c r="P35" s="67"/>
    </row>
    <row r="36" ht="19.5" customHeight="1" spans="16:16">
      <c r="P36" s="67"/>
    </row>
  </sheetData>
  <mergeCells count="1">
    <mergeCell ref="A2:B2"/>
  </mergeCells>
  <printOptions horizontalCentered="1"/>
  <pageMargins left="0.708661417322835" right="0.708661417322835" top="0.748031496062992" bottom="0.748031496062992" header="0.31496062992126" footer="0.31496062992126"/>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20</vt:i4>
      </vt:variant>
    </vt:vector>
  </HeadingPairs>
  <TitlesOfParts>
    <vt:vector size="20" baseType="lpstr">
      <vt:lpstr>目录</vt:lpstr>
      <vt:lpstr>附表1-1</vt:lpstr>
      <vt:lpstr>附表1-2</vt:lpstr>
      <vt:lpstr>附表1-3</vt:lpstr>
      <vt:lpstr>附表1-4</vt:lpstr>
      <vt:lpstr>附表1-5</vt:lpstr>
      <vt:lpstr>附表1-6</vt:lpstr>
      <vt:lpstr>附表1-7</vt:lpstr>
      <vt:lpstr>附表1-8</vt:lpstr>
      <vt:lpstr>附表1-9</vt:lpstr>
      <vt:lpstr>附表1-10</vt:lpstr>
      <vt:lpstr>附表1-11</vt:lpstr>
      <vt:lpstr>附表1-12</vt:lpstr>
      <vt:lpstr>附表1-13</vt:lpstr>
      <vt:lpstr>附表1-14</vt:lpstr>
      <vt:lpstr>附表1-15</vt:lpstr>
      <vt:lpstr>附表1-16</vt:lpstr>
      <vt:lpstr>附表1-17</vt:lpstr>
      <vt:lpstr>附表1-18</vt:lpstr>
      <vt:lpstr>附表2-1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勇敢编辑部</cp:lastModifiedBy>
  <dcterms:created xsi:type="dcterms:W3CDTF">2006-09-16T00:00:00Z</dcterms:created>
  <dcterms:modified xsi:type="dcterms:W3CDTF">2025-02-19T05:44:49Z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CDF2A87817BB4467BA27C3506221E627_12</vt:lpwstr>
  </property>
  <property fmtid="{D5CDD505-2E9C-101B-9397-08002B2CF9AE}" pid="3" name="KSOProductBuildVer">
    <vt:lpwstr>2052-12.1.0.19770</vt:lpwstr>
  </property>
</Properties>
</file>